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020" windowHeight="12810"/>
  </bookViews>
  <sheets>
    <sheet name="27-基本（調整案1）" sheetId="1" r:id="rId1"/>
    <sheet name="27分寄附の状況" sheetId="2" r:id="rId2"/>
  </sheets>
  <definedNames>
    <definedName name="_xlnm._FilterDatabase" localSheetId="1" hidden="1">'27分寄附の状況'!$A$1:$F$72</definedName>
    <definedName name="_xlnm.Print_Area" localSheetId="0">'27-基本（調整案1）'!$A$32:$P$98</definedName>
  </definedNames>
  <calcPr calcId="145621"/>
</workbook>
</file>

<file path=xl/calcChain.xml><?xml version="1.0" encoding="utf-8"?>
<calcChain xmlns="http://schemas.openxmlformats.org/spreadsheetml/2006/main">
  <c r="F96" i="1" l="1"/>
  <c r="J95" i="1"/>
  <c r="I95" i="1"/>
  <c r="H95" i="1"/>
  <c r="G95" i="1"/>
  <c r="F95" i="1"/>
  <c r="H86" i="1"/>
  <c r="H85" i="1"/>
  <c r="G86" i="1"/>
  <c r="F86" i="1"/>
  <c r="F85" i="1"/>
  <c r="M82" i="1"/>
  <c r="N96" i="1"/>
  <c r="L96" i="1" l="1"/>
  <c r="K96" i="1"/>
  <c r="J96" i="1"/>
  <c r="I96" i="1"/>
  <c r="G96" i="1"/>
  <c r="M96" i="1"/>
  <c r="H96" i="1"/>
  <c r="F94" i="1"/>
  <c r="L92" i="1"/>
  <c r="K92" i="1"/>
  <c r="H94" i="1" l="1"/>
  <c r="I94" i="1"/>
  <c r="G94" i="1"/>
  <c r="J94" i="1"/>
  <c r="E76" i="2"/>
  <c r="J83" i="1" l="1"/>
  <c r="I83" i="1"/>
  <c r="H83" i="1"/>
  <c r="G83" i="1"/>
  <c r="F83" i="1"/>
  <c r="N54" i="1"/>
  <c r="L54" i="1"/>
  <c r="K54" i="1"/>
  <c r="J54" i="1"/>
  <c r="I54" i="1"/>
  <c r="H54" i="1"/>
  <c r="G54" i="1"/>
  <c r="F54" i="1"/>
  <c r="F84" i="1" l="1"/>
  <c r="J84" i="1"/>
  <c r="G84" i="1"/>
  <c r="H84" i="1"/>
  <c r="I84" i="1"/>
  <c r="O54" i="1"/>
  <c r="J39" i="1"/>
  <c r="H39" i="1"/>
  <c r="F39" i="1"/>
  <c r="O38" i="1"/>
  <c r="O37" i="1"/>
  <c r="O36" i="1"/>
  <c r="F30" i="1"/>
  <c r="O29" i="1"/>
  <c r="N30" i="1"/>
  <c r="O28" i="1" l="1"/>
  <c r="F13" i="1"/>
  <c r="L14" i="1"/>
  <c r="L6" i="1" l="1"/>
  <c r="L17" i="1" s="1"/>
  <c r="I13" i="1"/>
  <c r="H13" i="1"/>
  <c r="G13" i="1"/>
  <c r="O24" i="1" l="1"/>
  <c r="F52" i="1" l="1"/>
  <c r="F45" i="1"/>
  <c r="F53" i="1" s="1"/>
  <c r="G39" i="1"/>
  <c r="G52" i="1" s="1"/>
  <c r="G45" i="1"/>
  <c r="G53" i="1" s="1"/>
  <c r="H52" i="1"/>
  <c r="H45" i="1"/>
  <c r="H53" i="1" s="1"/>
  <c r="I39" i="1"/>
  <c r="I52" i="1" s="1"/>
  <c r="I45" i="1"/>
  <c r="I53" i="1" s="1"/>
  <c r="J52" i="1"/>
  <c r="J45" i="1"/>
  <c r="J53" i="1" s="1"/>
  <c r="K39" i="1"/>
  <c r="K52" i="1" s="1"/>
  <c r="K45" i="1"/>
  <c r="K53" i="1" s="1"/>
  <c r="L39" i="1"/>
  <c r="L52" i="1" s="1"/>
  <c r="L45" i="1"/>
  <c r="L53" i="1" s="1"/>
  <c r="M39" i="1"/>
  <c r="M52" i="1" s="1"/>
  <c r="M45" i="1"/>
  <c r="M53" i="1" s="1"/>
  <c r="N39" i="1"/>
  <c r="N52" i="1" s="1"/>
  <c r="N45" i="1"/>
  <c r="N53" i="1" s="1"/>
  <c r="K86" i="1"/>
  <c r="L86" i="1"/>
  <c r="N86" i="1"/>
  <c r="F6" i="1"/>
  <c r="F16" i="1" s="1"/>
  <c r="G6" i="1"/>
  <c r="H6" i="1"/>
  <c r="I6" i="1"/>
  <c r="I16" i="1" s="1"/>
  <c r="I30" i="1"/>
  <c r="J6" i="1"/>
  <c r="O44" i="1"/>
  <c r="O43" i="1"/>
  <c r="E77" i="2"/>
  <c r="E78" i="2"/>
  <c r="E79" i="2"/>
  <c r="E80" i="2"/>
  <c r="E81" i="2"/>
  <c r="E82" i="2"/>
  <c r="E83" i="2"/>
  <c r="E84" i="2"/>
  <c r="K30" i="1"/>
  <c r="K6" i="1"/>
  <c r="K16" i="1" s="1"/>
  <c r="M55" i="1" l="1"/>
  <c r="H30" i="1"/>
  <c r="H16" i="1"/>
  <c r="J30" i="1"/>
  <c r="J16" i="1"/>
  <c r="G30" i="1"/>
  <c r="G16" i="1"/>
  <c r="F55" i="1"/>
  <c r="F61" i="1" s="1"/>
  <c r="F64" i="1" s="1"/>
  <c r="H55" i="1"/>
  <c r="K55" i="1"/>
  <c r="K61" i="1" s="1"/>
  <c r="I55" i="1"/>
  <c r="I61" i="1" s="1"/>
  <c r="I64" i="1" s="1"/>
  <c r="I80" i="1" s="1"/>
  <c r="N55" i="1"/>
  <c r="N61" i="1" s="1"/>
  <c r="N64" i="1" s="1"/>
  <c r="G55" i="1"/>
  <c r="L55" i="1"/>
  <c r="L61" i="1" s="1"/>
  <c r="J55" i="1"/>
  <c r="J61" i="1" s="1"/>
  <c r="M61" i="1"/>
  <c r="M64" i="1" s="1"/>
  <c r="M80" i="1" s="1"/>
  <c r="E85" i="2"/>
  <c r="O39" i="1"/>
  <c r="O53" i="1"/>
  <c r="O52" i="1"/>
  <c r="H61" i="1"/>
  <c r="H64" i="1" s="1"/>
  <c r="H80" i="1" s="1"/>
  <c r="O45" i="1"/>
  <c r="O55" i="1" l="1"/>
  <c r="J85" i="1"/>
  <c r="N72" i="1"/>
  <c r="N80" i="1"/>
  <c r="F80" i="1"/>
  <c r="F82" i="1"/>
  <c r="M72" i="1"/>
  <c r="O30" i="1"/>
  <c r="J74" i="1"/>
  <c r="J64" i="1"/>
  <c r="J80" i="1" s="1"/>
  <c r="I72" i="1"/>
  <c r="I74" i="1"/>
  <c r="I82" i="1"/>
  <c r="L64" i="1"/>
  <c r="L74" i="1"/>
  <c r="K74" i="1"/>
  <c r="K64" i="1"/>
  <c r="F74" i="1"/>
  <c r="F72" i="1"/>
  <c r="H82" i="1"/>
  <c r="H72" i="1"/>
  <c r="H74" i="1"/>
  <c r="G61" i="1"/>
  <c r="I85" i="1" l="1"/>
  <c r="I86" i="1" s="1"/>
  <c r="G85" i="1"/>
  <c r="M86" i="1"/>
  <c r="L72" i="1"/>
  <c r="L80" i="1"/>
  <c r="K72" i="1"/>
  <c r="K80" i="1"/>
  <c r="G64" i="1"/>
  <c r="G80" i="1" s="1"/>
  <c r="O61" i="1"/>
  <c r="J72" i="1"/>
  <c r="J82" i="1"/>
  <c r="J86" i="1" s="1"/>
  <c r="O80" i="1" l="1"/>
  <c r="G72" i="1"/>
  <c r="G82" i="1"/>
  <c r="O86" i="1" s="1"/>
  <c r="M87" i="1" s="1"/>
  <c r="O87" i="1" s="1"/>
  <c r="G74" i="1"/>
  <c r="O74" i="1" s="1"/>
  <c r="M75" i="1" s="1"/>
  <c r="O64" i="1"/>
  <c r="O72" i="1" s="1"/>
  <c r="O75" i="1" l="1"/>
  <c r="O92" i="1"/>
  <c r="O96" i="1" s="1"/>
  <c r="O97" i="1" l="1"/>
</calcChain>
</file>

<file path=xl/sharedStrings.xml><?xml version="1.0" encoding="utf-8"?>
<sst xmlns="http://schemas.openxmlformats.org/spreadsheetml/2006/main" count="343" uniqueCount="149">
  <si>
    <t>保健・医療・福祉</t>
    <rPh sb="0" eb="2">
      <t>ホケン</t>
    </rPh>
    <rPh sb="3" eb="5">
      <t>イリョウ</t>
    </rPh>
    <rPh sb="6" eb="8">
      <t>フクシ</t>
    </rPh>
    <phoneticPr fontId="2"/>
  </si>
  <si>
    <t>環境保全</t>
    <rPh sb="0" eb="2">
      <t>カンキョウ</t>
    </rPh>
    <rPh sb="2" eb="4">
      <t>ホゼン</t>
    </rPh>
    <phoneticPr fontId="2"/>
  </si>
  <si>
    <t>生涯学習
子どもの健全育成</t>
    <rPh sb="0" eb="2">
      <t>ショウガイ</t>
    </rPh>
    <rPh sb="2" eb="4">
      <t>ガクシュウ</t>
    </rPh>
    <rPh sb="5" eb="6">
      <t>コ</t>
    </rPh>
    <rPh sb="9" eb="11">
      <t>ケンゼン</t>
    </rPh>
    <rPh sb="11" eb="13">
      <t>イクセイ</t>
    </rPh>
    <phoneticPr fontId="2"/>
  </si>
  <si>
    <t>文化・芸術
ｽﾎﾟｰﾂ・国際協力</t>
    <rPh sb="0" eb="2">
      <t>ブンカ</t>
    </rPh>
    <rPh sb="3" eb="5">
      <t>ゲイジュツ</t>
    </rPh>
    <rPh sb="12" eb="14">
      <t>コクサイ</t>
    </rPh>
    <rPh sb="14" eb="16">
      <t>キョウリョク</t>
    </rPh>
    <phoneticPr fontId="2"/>
  </si>
  <si>
    <t>まちづくり
地域安全</t>
    <rPh sb="6" eb="8">
      <t>チイキ</t>
    </rPh>
    <rPh sb="8" eb="10">
      <t>アンゼン</t>
    </rPh>
    <phoneticPr fontId="2"/>
  </si>
  <si>
    <t>一般寄附</t>
    <rPh sb="0" eb="2">
      <t>イッパン</t>
    </rPh>
    <rPh sb="2" eb="4">
      <t>キフ</t>
    </rPh>
    <phoneticPr fontId="2"/>
  </si>
  <si>
    <t>その他</t>
    <rPh sb="2" eb="3">
      <t>ホカ</t>
    </rPh>
    <phoneticPr fontId="2"/>
  </si>
  <si>
    <t>冠寄附</t>
    <rPh sb="0" eb="1">
      <t>カンムリ</t>
    </rPh>
    <rPh sb="1" eb="3">
      <t>キフ</t>
    </rPh>
    <phoneticPr fontId="2"/>
  </si>
  <si>
    <t>計</t>
    <rPh sb="0" eb="1">
      <t>ケイ</t>
    </rPh>
    <phoneticPr fontId="2"/>
  </si>
  <si>
    <t>一般寄附からの配分（増）</t>
    <rPh sb="0" eb="2">
      <t>イッパン</t>
    </rPh>
    <rPh sb="2" eb="4">
      <t>キフ</t>
    </rPh>
    <rPh sb="7" eb="9">
      <t>ハイブン</t>
    </rPh>
    <rPh sb="10" eb="11">
      <t>ゾウ</t>
    </rPh>
    <phoneticPr fontId="2"/>
  </si>
  <si>
    <t>スタートアップへの配分（減）</t>
    <rPh sb="9" eb="11">
      <t>ハイブン</t>
    </rPh>
    <rPh sb="12" eb="13">
      <t>ゲン</t>
    </rPh>
    <phoneticPr fontId="2"/>
  </si>
  <si>
    <t>分野指定への配分（減）</t>
    <rPh sb="0" eb="2">
      <t>ブンヤ</t>
    </rPh>
    <rPh sb="2" eb="4">
      <t>シテイ</t>
    </rPh>
    <rPh sb="6" eb="8">
      <t>ハイブン</t>
    </rPh>
    <rPh sb="9" eb="10">
      <t>ゲン</t>
    </rPh>
    <phoneticPr fontId="2"/>
  </si>
  <si>
    <t>スタートアップ</t>
    <phoneticPr fontId="2"/>
  </si>
  <si>
    <t>次年度繰越（減）</t>
    <rPh sb="0" eb="3">
      <t>ジネンド</t>
    </rPh>
    <rPh sb="3" eb="5">
      <t>クリコシ</t>
    </rPh>
    <rPh sb="6" eb="7">
      <t>ゲン</t>
    </rPh>
    <phoneticPr fontId="2"/>
  </si>
  <si>
    <t>・寄附の状況</t>
    <rPh sb="1" eb="3">
      <t>キフ</t>
    </rPh>
    <rPh sb="4" eb="6">
      <t>ジョウキョウ</t>
    </rPh>
    <phoneticPr fontId="2"/>
  </si>
  <si>
    <t>・助成額（枠）の決定内容</t>
    <rPh sb="1" eb="4">
      <t>ジョセイガク</t>
    </rPh>
    <rPh sb="5" eb="6">
      <t>ワク</t>
    </rPh>
    <rPh sb="8" eb="10">
      <t>ケッテイ</t>
    </rPh>
    <rPh sb="10" eb="12">
      <t>ナイヨウ</t>
    </rPh>
    <phoneticPr fontId="2"/>
  </si>
  <si>
    <t>助成額（枠）</t>
    <rPh sb="0" eb="2">
      <t>ジョセイ</t>
    </rPh>
    <rPh sb="2" eb="3">
      <t>ガク</t>
    </rPh>
    <rPh sb="4" eb="5">
      <t>ワク</t>
    </rPh>
    <phoneticPr fontId="2"/>
  </si>
  <si>
    <t>氏名</t>
    <rPh sb="0" eb="2">
      <t>シメイ</t>
    </rPh>
    <phoneticPr fontId="2"/>
  </si>
  <si>
    <t>寄付者区分</t>
    <rPh sb="0" eb="2">
      <t>キフ</t>
    </rPh>
    <rPh sb="2" eb="3">
      <t>シャ</t>
    </rPh>
    <rPh sb="3" eb="5">
      <t>クブン</t>
    </rPh>
    <phoneticPr fontId="2"/>
  </si>
  <si>
    <t>寄附形態</t>
    <rPh sb="0" eb="2">
      <t>キフ</t>
    </rPh>
    <rPh sb="2" eb="4">
      <t>ケイタイ</t>
    </rPh>
    <phoneticPr fontId="2"/>
  </si>
  <si>
    <t>申出金額</t>
    <rPh sb="0" eb="2">
      <t>モウシデ</t>
    </rPh>
    <rPh sb="2" eb="4">
      <t>キンガク</t>
    </rPh>
    <phoneticPr fontId="2"/>
  </si>
  <si>
    <t>法人=1,個人=2</t>
    <rPh sb="0" eb="2">
      <t>ホウジン</t>
    </rPh>
    <rPh sb="5" eb="7">
      <t>コジン</t>
    </rPh>
    <phoneticPr fontId="2"/>
  </si>
  <si>
    <t>通常=1,自販=2</t>
    <rPh sb="0" eb="2">
      <t>ツウジョウ</t>
    </rPh>
    <rPh sb="5" eb="7">
      <t>ジハン</t>
    </rPh>
    <phoneticPr fontId="2"/>
  </si>
  <si>
    <t>橋本　隆一</t>
    <rPh sb="0" eb="2">
      <t>ハシモト</t>
    </rPh>
    <rPh sb="3" eb="5">
      <t>リュウイチ</t>
    </rPh>
    <phoneticPr fontId="2"/>
  </si>
  <si>
    <t>冨田由希子</t>
    <rPh sb="0" eb="2">
      <t>トミタ</t>
    </rPh>
    <rPh sb="2" eb="5">
      <t>ユキコ</t>
    </rPh>
    <phoneticPr fontId="2"/>
  </si>
  <si>
    <t>和田　仁</t>
    <rPh sb="0" eb="2">
      <t>ワダ</t>
    </rPh>
    <rPh sb="3" eb="4">
      <t>ジン</t>
    </rPh>
    <phoneticPr fontId="2"/>
  </si>
  <si>
    <t>上田　千加</t>
    <rPh sb="0" eb="2">
      <t>ウエダ</t>
    </rPh>
    <rPh sb="3" eb="4">
      <t>セン</t>
    </rPh>
    <rPh sb="4" eb="5">
      <t>カ</t>
    </rPh>
    <phoneticPr fontId="2"/>
  </si>
  <si>
    <t>有限会社　石翔　代表取締役　内村 憲也</t>
    <rPh sb="0" eb="2">
      <t>ユウゲン</t>
    </rPh>
    <rPh sb="2" eb="4">
      <t>カイシャ</t>
    </rPh>
    <rPh sb="5" eb="6">
      <t>イシ</t>
    </rPh>
    <rPh sb="6" eb="7">
      <t>ショウ</t>
    </rPh>
    <rPh sb="8" eb="10">
      <t>ダイヒョウ</t>
    </rPh>
    <rPh sb="10" eb="13">
      <t>トリシマリヤク</t>
    </rPh>
    <rPh sb="14" eb="16">
      <t>ウチムラ</t>
    </rPh>
    <rPh sb="17" eb="19">
      <t>ノリヤ</t>
    </rPh>
    <phoneticPr fontId="2"/>
  </si>
  <si>
    <t>寄附の分類</t>
    <rPh sb="0" eb="2">
      <t>キフ</t>
    </rPh>
    <rPh sb="3" eb="5">
      <t>ブンルイ</t>
    </rPh>
    <phoneticPr fontId="2"/>
  </si>
  <si>
    <t>コード</t>
    <phoneticPr fontId="2"/>
  </si>
  <si>
    <t>分野指定寄附（保健・医療・福祉）</t>
    <rPh sb="0" eb="2">
      <t>ブンヤ</t>
    </rPh>
    <rPh sb="2" eb="4">
      <t>シテイ</t>
    </rPh>
    <rPh sb="4" eb="6">
      <t>キフ</t>
    </rPh>
    <rPh sb="7" eb="9">
      <t>ホケン</t>
    </rPh>
    <rPh sb="10" eb="12">
      <t>イリョウ</t>
    </rPh>
    <rPh sb="13" eb="15">
      <t>フクシ</t>
    </rPh>
    <phoneticPr fontId="2"/>
  </si>
  <si>
    <t>分野指定寄附（環境保全）</t>
    <rPh sb="0" eb="2">
      <t>ブンヤ</t>
    </rPh>
    <rPh sb="2" eb="4">
      <t>シテイ</t>
    </rPh>
    <rPh sb="4" eb="6">
      <t>キフ</t>
    </rPh>
    <rPh sb="7" eb="9">
      <t>カンキョウ</t>
    </rPh>
    <rPh sb="9" eb="11">
      <t>ホゼン</t>
    </rPh>
    <phoneticPr fontId="2"/>
  </si>
  <si>
    <t>分野指定寄附（生涯学習・子どもの健全育成）</t>
    <rPh sb="0" eb="2">
      <t>ブンヤ</t>
    </rPh>
    <rPh sb="2" eb="4">
      <t>シテイ</t>
    </rPh>
    <rPh sb="4" eb="6">
      <t>キフ</t>
    </rPh>
    <rPh sb="7" eb="9">
      <t>ショウガイ</t>
    </rPh>
    <rPh sb="9" eb="11">
      <t>ガクシュウ</t>
    </rPh>
    <rPh sb="12" eb="13">
      <t>コ</t>
    </rPh>
    <rPh sb="16" eb="18">
      <t>ケンゼン</t>
    </rPh>
    <rPh sb="18" eb="20">
      <t>イクセイ</t>
    </rPh>
    <phoneticPr fontId="2"/>
  </si>
  <si>
    <t>分野指定寄附（文化・芸術・スポーツ・国際）</t>
    <rPh sb="0" eb="2">
      <t>ブンヤ</t>
    </rPh>
    <rPh sb="2" eb="4">
      <t>シテイ</t>
    </rPh>
    <rPh sb="4" eb="6">
      <t>キフ</t>
    </rPh>
    <rPh sb="7" eb="9">
      <t>ブンカ</t>
    </rPh>
    <rPh sb="10" eb="12">
      <t>ゲイジュツ</t>
    </rPh>
    <rPh sb="18" eb="20">
      <t>コクサイ</t>
    </rPh>
    <phoneticPr fontId="2"/>
  </si>
  <si>
    <t>分野指定寄附（まちづくり・地域安全）</t>
    <rPh sb="0" eb="2">
      <t>ブンヤ</t>
    </rPh>
    <rPh sb="2" eb="4">
      <t>シテイ</t>
    </rPh>
    <rPh sb="4" eb="6">
      <t>キフ</t>
    </rPh>
    <rPh sb="13" eb="15">
      <t>チイキ</t>
    </rPh>
    <rPh sb="15" eb="17">
      <t>アンゼン</t>
    </rPh>
    <phoneticPr fontId="2"/>
  </si>
  <si>
    <t>分野指定寄附（その他）</t>
    <rPh sb="0" eb="2">
      <t>ブンヤ</t>
    </rPh>
    <rPh sb="2" eb="4">
      <t>シテイ</t>
    </rPh>
    <rPh sb="4" eb="6">
      <t>キフ</t>
    </rPh>
    <rPh sb="9" eb="10">
      <t>タ</t>
    </rPh>
    <phoneticPr fontId="2"/>
  </si>
  <si>
    <t>団体応援寄附</t>
    <rPh sb="0" eb="2">
      <t>ダンタイ</t>
    </rPh>
    <rPh sb="2" eb="4">
      <t>オウエン</t>
    </rPh>
    <rPh sb="4" eb="6">
      <t>キフ</t>
    </rPh>
    <phoneticPr fontId="2"/>
  </si>
  <si>
    <t>冠設定寄附</t>
    <rPh sb="0" eb="1">
      <t>カンムリ</t>
    </rPh>
    <rPh sb="1" eb="3">
      <t>セッテイ</t>
    </rPh>
    <rPh sb="3" eb="5">
      <t>キフ</t>
    </rPh>
    <phoneticPr fontId="2"/>
  </si>
  <si>
    <t>金額</t>
    <rPh sb="0" eb="2">
      <t>キンガク</t>
    </rPh>
    <phoneticPr fontId="2"/>
  </si>
  <si>
    <t>最終調整　案①</t>
    <rPh sb="0" eb="2">
      <t>サイシュウ</t>
    </rPh>
    <rPh sb="2" eb="4">
      <t>チョウセイ</t>
    </rPh>
    <rPh sb="5" eb="6">
      <t>アン</t>
    </rPh>
    <phoneticPr fontId="2"/>
  </si>
  <si>
    <t>調整１</t>
    <rPh sb="0" eb="2">
      <t>チョウセイ</t>
    </rPh>
    <phoneticPr fontId="2"/>
  </si>
  <si>
    <t>調整２</t>
    <rPh sb="0" eb="2">
      <t>チョウセイ</t>
    </rPh>
    <phoneticPr fontId="2"/>
  </si>
  <si>
    <t>申請団体数</t>
    <phoneticPr fontId="2"/>
  </si>
  <si>
    <t>比率</t>
    <phoneticPr fontId="2"/>
  </si>
  <si>
    <t>助成金額(案）</t>
    <rPh sb="0" eb="2">
      <t>ジョセイ</t>
    </rPh>
    <rPh sb="2" eb="3">
      <t>キン</t>
    </rPh>
    <rPh sb="3" eb="4">
      <t>ガク</t>
    </rPh>
    <rPh sb="5" eb="6">
      <t>アン</t>
    </rPh>
    <phoneticPr fontId="2"/>
  </si>
  <si>
    <t>寄附者（冠寄附）の意向により分野の変更</t>
    <rPh sb="0" eb="2">
      <t>キフ</t>
    </rPh>
    <rPh sb="2" eb="3">
      <t>シャ</t>
    </rPh>
    <rPh sb="4" eb="5">
      <t>カンムリ</t>
    </rPh>
    <rPh sb="5" eb="7">
      <t>キフ</t>
    </rPh>
    <rPh sb="9" eb="11">
      <t>イコウ</t>
    </rPh>
    <rPh sb="14" eb="16">
      <t>ブンヤ</t>
    </rPh>
    <rPh sb="17" eb="19">
      <t>ヘンコウ</t>
    </rPh>
    <phoneticPr fontId="2"/>
  </si>
  <si>
    <t>５万円単位に調整</t>
    <rPh sb="1" eb="2">
      <t>マン</t>
    </rPh>
    <rPh sb="2" eb="3">
      <t>エン</t>
    </rPh>
    <rPh sb="3" eb="5">
      <t>タンイ</t>
    </rPh>
    <rPh sb="6" eb="8">
      <t>チョウセイ</t>
    </rPh>
    <phoneticPr fontId="2"/>
  </si>
  <si>
    <t>調整１後　助成金額(案）</t>
    <rPh sb="0" eb="2">
      <t>チョウセイ</t>
    </rPh>
    <rPh sb="3" eb="4">
      <t>ゴ</t>
    </rPh>
    <rPh sb="5" eb="7">
      <t>ジョセイ</t>
    </rPh>
    <rPh sb="7" eb="8">
      <t>キン</t>
    </rPh>
    <rPh sb="8" eb="9">
      <t>ガク</t>
    </rPh>
    <phoneticPr fontId="2"/>
  </si>
  <si>
    <t>調整２後　助成金額(案）</t>
    <rPh sb="0" eb="2">
      <t>チョウセイ</t>
    </rPh>
    <rPh sb="3" eb="4">
      <t>ゴ</t>
    </rPh>
    <rPh sb="5" eb="7">
      <t>ジョセイ</t>
    </rPh>
    <rPh sb="7" eb="8">
      <t>キン</t>
    </rPh>
    <rPh sb="8" eb="9">
      <t>ガク</t>
    </rPh>
    <phoneticPr fontId="2"/>
  </si>
  <si>
    <t>-</t>
    <phoneticPr fontId="2"/>
  </si>
  <si>
    <t>通常寄附</t>
    <rPh sb="0" eb="2">
      <t>ツウジョウ</t>
    </rPh>
    <rPh sb="2" eb="4">
      <t>キフ</t>
    </rPh>
    <phoneticPr fontId="2"/>
  </si>
  <si>
    <t>基礎配分
(100,000円）</t>
    <rPh sb="0" eb="2">
      <t>キソ</t>
    </rPh>
    <rPh sb="2" eb="4">
      <t>ハイブン</t>
    </rPh>
    <rPh sb="13" eb="14">
      <t>エン</t>
    </rPh>
    <phoneticPr fontId="2"/>
  </si>
  <si>
    <t>配分金額</t>
    <rPh sb="0" eb="2">
      <t>ハイブン</t>
    </rPh>
    <phoneticPr fontId="2"/>
  </si>
  <si>
    <t>平成25年度からの繰越金（増）</t>
    <rPh sb="0" eb="2">
      <t>ヘイセイ</t>
    </rPh>
    <rPh sb="4" eb="6">
      <t>ネンド</t>
    </rPh>
    <rPh sb="9" eb="11">
      <t>クリコシ</t>
    </rPh>
    <rPh sb="11" eb="12">
      <t>キン</t>
    </rPh>
    <rPh sb="13" eb="14">
      <t>ゾウ</t>
    </rPh>
    <phoneticPr fontId="2"/>
  </si>
  <si>
    <t>助成額（枠）※５万単位に調整</t>
    <rPh sb="8" eb="9">
      <t>マン</t>
    </rPh>
    <rPh sb="9" eb="11">
      <t>タンイ</t>
    </rPh>
    <rPh sb="12" eb="14">
      <t>チョウセイ</t>
    </rPh>
    <phoneticPr fontId="2"/>
  </si>
  <si>
    <t>団体応援寄附への配分（減）</t>
    <rPh sb="0" eb="2">
      <t>ダンタイ</t>
    </rPh>
    <rPh sb="2" eb="4">
      <t>オウエン</t>
    </rPh>
    <rPh sb="4" eb="6">
      <t>キフ</t>
    </rPh>
    <rPh sb="8" eb="10">
      <t>ハイブン</t>
    </rPh>
    <rPh sb="11" eb="12">
      <t>ゲン</t>
    </rPh>
    <phoneticPr fontId="2"/>
  </si>
  <si>
    <r>
      <t>スタートアップ、団体応援は「調整②」で仮確定とし、一般寄附の残額を５分野に</t>
    </r>
    <r>
      <rPr>
        <b/>
        <u/>
        <sz val="11"/>
        <rFont val="ＭＳ Ｐゴシック"/>
        <family val="3"/>
        <charset val="128"/>
      </rPr>
      <t>均等分配</t>
    </r>
    <r>
      <rPr>
        <sz val="11"/>
        <rFont val="ＭＳ Ｐゴシック"/>
        <family val="3"/>
        <charset val="128"/>
      </rPr>
      <t xml:space="preserve">する。
</t>
    </r>
    <rPh sb="8" eb="10">
      <t>ダンタイ</t>
    </rPh>
    <rPh sb="10" eb="12">
      <t>オウエン</t>
    </rPh>
    <rPh sb="19" eb="20">
      <t>カリ</t>
    </rPh>
    <rPh sb="20" eb="22">
      <t>カクテイ</t>
    </rPh>
    <rPh sb="25" eb="27">
      <t>イッパン</t>
    </rPh>
    <rPh sb="27" eb="29">
      <t>キフ</t>
    </rPh>
    <rPh sb="30" eb="32">
      <t>ザンガク</t>
    </rPh>
    <rPh sb="34" eb="36">
      <t>ブンヤ</t>
    </rPh>
    <rPh sb="37" eb="39">
      <t>キントウ</t>
    </rPh>
    <rPh sb="39" eb="41">
      <t>ブンパイ</t>
    </rPh>
    <phoneticPr fontId="2"/>
  </si>
  <si>
    <r>
      <t>スタートアップ、団体応援「調整②」で確定とし、</t>
    </r>
    <r>
      <rPr>
        <b/>
        <u/>
        <sz val="11"/>
        <rFont val="ＭＳ Ｐゴシック"/>
        <family val="3"/>
        <charset val="128"/>
      </rPr>
      <t>基礎分配として、各分野に１０万円を配分</t>
    </r>
    <r>
      <rPr>
        <sz val="11"/>
        <rFont val="ＭＳ Ｐゴシック"/>
        <family val="3"/>
        <charset val="128"/>
      </rPr>
      <t>し、残額は</t>
    </r>
    <r>
      <rPr>
        <b/>
        <u/>
        <sz val="11"/>
        <rFont val="ＭＳ Ｐゴシック"/>
        <family val="3"/>
        <charset val="128"/>
      </rPr>
      <t>過去の申請団体数比率で配分</t>
    </r>
    <r>
      <rPr>
        <sz val="11"/>
        <rFont val="ＭＳ Ｐゴシック"/>
        <family val="3"/>
        <charset val="128"/>
      </rPr>
      <t>する。</t>
    </r>
    <rPh sb="25" eb="27">
      <t>ブンパイ</t>
    </rPh>
    <rPh sb="58" eb="60">
      <t>ハイブン</t>
    </rPh>
    <phoneticPr fontId="2"/>
  </si>
  <si>
    <t>寄附
分類</t>
    <phoneticPr fontId="2"/>
  </si>
  <si>
    <t>コード</t>
    <phoneticPr fontId="2"/>
  </si>
  <si>
    <t>太田黒　美奈子</t>
    <rPh sb="0" eb="2">
      <t>オオタ</t>
    </rPh>
    <rPh sb="2" eb="3">
      <t>グロ</t>
    </rPh>
    <rPh sb="4" eb="7">
      <t>ミナコ</t>
    </rPh>
    <phoneticPr fontId="2"/>
  </si>
  <si>
    <t>鳥越　博</t>
    <rPh sb="0" eb="2">
      <t>トリゴエ</t>
    </rPh>
    <rPh sb="3" eb="4">
      <t>ヒロシ</t>
    </rPh>
    <phoneticPr fontId="2"/>
  </si>
  <si>
    <t>池田　透</t>
    <rPh sb="0" eb="2">
      <t>イケダ</t>
    </rPh>
    <rPh sb="3" eb="4">
      <t>トオ</t>
    </rPh>
    <phoneticPr fontId="2"/>
  </si>
  <si>
    <t>政令指定都市救急医療・医務薬務主管課長会議　事務局長　米納久美</t>
    <rPh sb="0" eb="2">
      <t>セイレイ</t>
    </rPh>
    <rPh sb="2" eb="4">
      <t>シテイ</t>
    </rPh>
    <rPh sb="4" eb="6">
      <t>トシ</t>
    </rPh>
    <rPh sb="6" eb="8">
      <t>キュウキュウ</t>
    </rPh>
    <rPh sb="8" eb="10">
      <t>イリョウ</t>
    </rPh>
    <rPh sb="11" eb="13">
      <t>イム</t>
    </rPh>
    <rPh sb="13" eb="14">
      <t>クスリ</t>
    </rPh>
    <rPh sb="14" eb="15">
      <t>ム</t>
    </rPh>
    <rPh sb="15" eb="17">
      <t>シュカン</t>
    </rPh>
    <rPh sb="17" eb="19">
      <t>カチョウ</t>
    </rPh>
    <rPh sb="19" eb="21">
      <t>カイギ</t>
    </rPh>
    <rPh sb="22" eb="24">
      <t>ジム</t>
    </rPh>
    <rPh sb="24" eb="26">
      <t>キョクチョウ</t>
    </rPh>
    <rPh sb="27" eb="29">
      <t>ヨノウ</t>
    </rPh>
    <rPh sb="29" eb="31">
      <t>クミ</t>
    </rPh>
    <phoneticPr fontId="2"/>
  </si>
  <si>
    <t>ウェルパルくまもと安全衛生委員会　委員長　米納久美</t>
    <rPh sb="9" eb="11">
      <t>アンゼン</t>
    </rPh>
    <rPh sb="11" eb="13">
      <t>エイセイ</t>
    </rPh>
    <rPh sb="13" eb="16">
      <t>イインカイ</t>
    </rPh>
    <rPh sb="17" eb="20">
      <t>イインチョウ</t>
    </rPh>
    <rPh sb="21" eb="23">
      <t>ヨノウ</t>
    </rPh>
    <rPh sb="23" eb="25">
      <t>クミ</t>
    </rPh>
    <phoneticPr fontId="2"/>
  </si>
  <si>
    <t>戸澤　角充</t>
    <rPh sb="0" eb="2">
      <t>トザワ</t>
    </rPh>
    <rPh sb="3" eb="4">
      <t>カク</t>
    </rPh>
    <rPh sb="4" eb="5">
      <t>ミツ</t>
    </rPh>
    <phoneticPr fontId="2"/>
  </si>
  <si>
    <t>竹田　縁</t>
    <rPh sb="0" eb="2">
      <t>タケダ</t>
    </rPh>
    <rPh sb="3" eb="4">
      <t>エン</t>
    </rPh>
    <phoneticPr fontId="2"/>
  </si>
  <si>
    <t>太田　聡子</t>
    <rPh sb="0" eb="2">
      <t>オオタ</t>
    </rPh>
    <rPh sb="3" eb="5">
      <t>サトコ</t>
    </rPh>
    <phoneticPr fontId="2"/>
  </si>
  <si>
    <t>市役所　１５日会　代表者　渡部秀和</t>
    <rPh sb="0" eb="3">
      <t>シヤクショ</t>
    </rPh>
    <rPh sb="6" eb="7">
      <t>ニチ</t>
    </rPh>
    <rPh sb="7" eb="8">
      <t>カイ</t>
    </rPh>
    <rPh sb="9" eb="12">
      <t>ダイヒョウシャ</t>
    </rPh>
    <rPh sb="13" eb="15">
      <t>ワタベ</t>
    </rPh>
    <rPh sb="15" eb="16">
      <t>ヒデ</t>
    </rPh>
    <rPh sb="16" eb="17">
      <t>ワ</t>
    </rPh>
    <phoneticPr fontId="2"/>
  </si>
  <si>
    <t>一般財団法人　熊本市駐車場公社　理事長　内田敬一</t>
    <rPh sb="0" eb="2">
      <t>イッパン</t>
    </rPh>
    <rPh sb="2" eb="4">
      <t>ザイダン</t>
    </rPh>
    <rPh sb="4" eb="6">
      <t>ホウジン</t>
    </rPh>
    <rPh sb="7" eb="10">
      <t>クマモトシ</t>
    </rPh>
    <rPh sb="10" eb="13">
      <t>チュウシャジョウ</t>
    </rPh>
    <rPh sb="13" eb="15">
      <t>コウシャ</t>
    </rPh>
    <rPh sb="16" eb="19">
      <t>リジチョウ</t>
    </rPh>
    <rPh sb="20" eb="22">
      <t>ウチダ</t>
    </rPh>
    <rPh sb="22" eb="24">
      <t>ケイイチ</t>
    </rPh>
    <phoneticPr fontId="2"/>
  </si>
  <si>
    <t>(株）パブリックビジネスジャパン　代表取締役　萩原　宣</t>
    <rPh sb="1" eb="2">
      <t>カブ</t>
    </rPh>
    <rPh sb="17" eb="19">
      <t>ダイヒョウ</t>
    </rPh>
    <rPh sb="19" eb="22">
      <t>トリシマリヤク</t>
    </rPh>
    <rPh sb="23" eb="24">
      <t>ハギ</t>
    </rPh>
    <rPh sb="24" eb="25">
      <t>ハラ</t>
    </rPh>
    <rPh sb="26" eb="27">
      <t>ヨロシ</t>
    </rPh>
    <phoneticPr fontId="2"/>
  </si>
  <si>
    <t>第10回サムライ祭実行委員会</t>
    <rPh sb="0" eb="1">
      <t>ダイ</t>
    </rPh>
    <rPh sb="3" eb="4">
      <t>カイ</t>
    </rPh>
    <rPh sb="8" eb="9">
      <t>マツ</t>
    </rPh>
    <rPh sb="9" eb="11">
      <t>ジッコウ</t>
    </rPh>
    <rPh sb="11" eb="14">
      <t>イインカイ</t>
    </rPh>
    <phoneticPr fontId="2"/>
  </si>
  <si>
    <t>宮本　チサエ</t>
    <rPh sb="0" eb="2">
      <t>ミヤモト</t>
    </rPh>
    <phoneticPr fontId="2"/>
  </si>
  <si>
    <t>上則　康幸</t>
    <rPh sb="0" eb="1">
      <t>カミ</t>
    </rPh>
    <rPh sb="1" eb="2">
      <t>ノリ</t>
    </rPh>
    <rPh sb="3" eb="4">
      <t>ヤス</t>
    </rPh>
    <rPh sb="4" eb="5">
      <t>コウ</t>
    </rPh>
    <phoneticPr fontId="2"/>
  </si>
  <si>
    <t>荒木　一誠</t>
    <rPh sb="0" eb="2">
      <t>アラキ</t>
    </rPh>
    <rPh sb="3" eb="5">
      <t>イッセイ</t>
    </rPh>
    <phoneticPr fontId="2"/>
  </si>
  <si>
    <t>安井　照子</t>
    <rPh sb="0" eb="2">
      <t>ヤスイ</t>
    </rPh>
    <rPh sb="3" eb="5">
      <t>テルコ</t>
    </rPh>
    <phoneticPr fontId="2"/>
  </si>
  <si>
    <t>特定非営利活動法人　ＮＰＯ法人会計基準普及協会</t>
    <rPh sb="0" eb="2">
      <t>トクテイ</t>
    </rPh>
    <rPh sb="2" eb="5">
      <t>ヒエイリ</t>
    </rPh>
    <rPh sb="5" eb="7">
      <t>カツドウ</t>
    </rPh>
    <rPh sb="7" eb="9">
      <t>ホウジン</t>
    </rPh>
    <rPh sb="13" eb="15">
      <t>ホウジン</t>
    </rPh>
    <rPh sb="15" eb="17">
      <t>カイケイ</t>
    </rPh>
    <rPh sb="17" eb="19">
      <t>キジュン</t>
    </rPh>
    <rPh sb="19" eb="21">
      <t>フキュウ</t>
    </rPh>
    <rPh sb="21" eb="23">
      <t>キョウカイ</t>
    </rPh>
    <phoneticPr fontId="2"/>
  </si>
  <si>
    <t>有限会社　オー・エス収集センター　代表取締役　野原　雅浩</t>
    <rPh sb="0" eb="2">
      <t>ユウゲン</t>
    </rPh>
    <rPh sb="2" eb="4">
      <t>カイシャ</t>
    </rPh>
    <rPh sb="10" eb="12">
      <t>シュウシュウ</t>
    </rPh>
    <rPh sb="17" eb="19">
      <t>ダイヒョウ</t>
    </rPh>
    <rPh sb="19" eb="22">
      <t>トリシマリヤク</t>
    </rPh>
    <rPh sb="23" eb="25">
      <t>ノハラ</t>
    </rPh>
    <rPh sb="26" eb="28">
      <t>マサヒロ</t>
    </rPh>
    <phoneticPr fontId="2"/>
  </si>
  <si>
    <t>株式会社　熊本市リサイクル事業センター　代表取締役　西原　治雄</t>
    <rPh sb="0" eb="4">
      <t>カブシキガイシャ</t>
    </rPh>
    <rPh sb="5" eb="8">
      <t>クマモトシ</t>
    </rPh>
    <rPh sb="13" eb="15">
      <t>ジギョウ</t>
    </rPh>
    <rPh sb="20" eb="22">
      <t>ダイヒョウ</t>
    </rPh>
    <rPh sb="22" eb="25">
      <t>トリシマリヤク</t>
    </rPh>
    <rPh sb="26" eb="28">
      <t>ニシハラ</t>
    </rPh>
    <rPh sb="29" eb="30">
      <t>チ</t>
    </rPh>
    <rPh sb="30" eb="31">
      <t>ユウ</t>
    </rPh>
    <phoneticPr fontId="2"/>
  </si>
  <si>
    <t>熊本新明産業　株式会社　代表取締役　荻原　幸夫</t>
    <rPh sb="0" eb="2">
      <t>クマモト</t>
    </rPh>
    <rPh sb="2" eb="4">
      <t>シンメイ</t>
    </rPh>
    <rPh sb="4" eb="6">
      <t>サンギョウ</t>
    </rPh>
    <rPh sb="7" eb="9">
      <t>カブシキ</t>
    </rPh>
    <rPh sb="9" eb="11">
      <t>カイシャ</t>
    </rPh>
    <rPh sb="12" eb="14">
      <t>ダイヒョウ</t>
    </rPh>
    <rPh sb="14" eb="17">
      <t>トリシマリヤク</t>
    </rPh>
    <rPh sb="18" eb="20">
      <t>オギワラ</t>
    </rPh>
    <rPh sb="21" eb="23">
      <t>サチオ</t>
    </rPh>
    <phoneticPr fontId="2"/>
  </si>
  <si>
    <t>熊本大同青果株式会社　代表取締役　月田　求仁敬</t>
    <rPh sb="0" eb="2">
      <t>クマモト</t>
    </rPh>
    <rPh sb="2" eb="4">
      <t>ダイドウ</t>
    </rPh>
    <rPh sb="4" eb="6">
      <t>セイカ</t>
    </rPh>
    <rPh sb="6" eb="8">
      <t>カブシキ</t>
    </rPh>
    <rPh sb="8" eb="10">
      <t>カイシャ</t>
    </rPh>
    <rPh sb="11" eb="13">
      <t>ダイヒョウ</t>
    </rPh>
    <rPh sb="13" eb="16">
      <t>トリシマリヤク</t>
    </rPh>
    <rPh sb="17" eb="19">
      <t>ツキダ</t>
    </rPh>
    <rPh sb="20" eb="21">
      <t>キュウ</t>
    </rPh>
    <rPh sb="21" eb="22">
      <t>ジン</t>
    </rPh>
    <rPh sb="22" eb="23">
      <t>ケイ</t>
    </rPh>
    <phoneticPr fontId="2"/>
  </si>
  <si>
    <t>株式会社　宮食　代表取締役　吉田　理香</t>
    <rPh sb="0" eb="4">
      <t>カブシキガイシャ</t>
    </rPh>
    <rPh sb="5" eb="6">
      <t>ミヤ</t>
    </rPh>
    <rPh sb="6" eb="7">
      <t>ショク</t>
    </rPh>
    <rPh sb="8" eb="10">
      <t>ダイヒョウ</t>
    </rPh>
    <rPh sb="10" eb="13">
      <t>トリシマリヤク</t>
    </rPh>
    <rPh sb="14" eb="16">
      <t>ヨシダ</t>
    </rPh>
    <rPh sb="17" eb="19">
      <t>リカ</t>
    </rPh>
    <phoneticPr fontId="2"/>
  </si>
  <si>
    <t>株式会社　パスート２４　代表取締役　太田　康隆</t>
    <rPh sb="0" eb="4">
      <t>カブシキガイシャ</t>
    </rPh>
    <rPh sb="12" eb="14">
      <t>ダイヒョウ</t>
    </rPh>
    <rPh sb="14" eb="17">
      <t>トリシマリヤク</t>
    </rPh>
    <rPh sb="18" eb="20">
      <t>オオタ</t>
    </rPh>
    <rPh sb="21" eb="23">
      <t>ヤスタカ</t>
    </rPh>
    <phoneticPr fontId="2"/>
  </si>
  <si>
    <t>高田　晋</t>
    <rPh sb="0" eb="2">
      <t>タカタ</t>
    </rPh>
    <rPh sb="3" eb="4">
      <t>シン</t>
    </rPh>
    <phoneticPr fontId="2"/>
  </si>
  <si>
    <t>藤岡　仁</t>
    <rPh sb="0" eb="2">
      <t>フジオカ</t>
    </rPh>
    <rPh sb="3" eb="4">
      <t>ジン</t>
    </rPh>
    <phoneticPr fontId="2"/>
  </si>
  <si>
    <t>紫陽会　廣塚　昌子</t>
    <rPh sb="0" eb="1">
      <t>ムラサキ</t>
    </rPh>
    <rPh sb="1" eb="2">
      <t>ヨウ</t>
    </rPh>
    <rPh sb="2" eb="3">
      <t>カイ</t>
    </rPh>
    <rPh sb="4" eb="6">
      <t>ヒロツカ</t>
    </rPh>
    <rPh sb="7" eb="9">
      <t>マサコ</t>
    </rPh>
    <phoneticPr fontId="2"/>
  </si>
  <si>
    <t>野口　恭子</t>
    <rPh sb="0" eb="2">
      <t>ノグチ</t>
    </rPh>
    <rPh sb="3" eb="5">
      <t>キョウコ</t>
    </rPh>
    <phoneticPr fontId="2"/>
  </si>
  <si>
    <t>永田　賢正</t>
    <rPh sb="0" eb="2">
      <t>ナガタ</t>
    </rPh>
    <rPh sb="3" eb="4">
      <t>ケン</t>
    </rPh>
    <rPh sb="4" eb="5">
      <t>セイ</t>
    </rPh>
    <phoneticPr fontId="2"/>
  </si>
  <si>
    <t>加藤　正幹</t>
  </si>
  <si>
    <t>西野　豊</t>
  </si>
  <si>
    <t>畑　夏樹</t>
  </si>
  <si>
    <t>城戸　善樹</t>
  </si>
  <si>
    <t>池苗　弘人</t>
  </si>
  <si>
    <t>高松　寛之</t>
  </si>
  <si>
    <t>田島　千鶴</t>
  </si>
  <si>
    <t>川島　貴雄</t>
  </si>
  <si>
    <t>溜渕　早人</t>
  </si>
  <si>
    <t>赤松　祐</t>
  </si>
  <si>
    <t>福味　俊一</t>
  </si>
  <si>
    <t>清藤　千景</t>
  </si>
  <si>
    <t>松岡　和成</t>
  </si>
  <si>
    <t>高本　忠行</t>
  </si>
  <si>
    <t>本村　浩一</t>
  </si>
  <si>
    <t>石井　文江</t>
  </si>
  <si>
    <t>中村　敦史</t>
  </si>
  <si>
    <t>本田　寛</t>
    <rPh sb="0" eb="2">
      <t>ホンダ</t>
    </rPh>
    <rPh sb="3" eb="4">
      <t>ヒロシ</t>
    </rPh>
    <phoneticPr fontId="2"/>
  </si>
  <si>
    <t>第一学院高等学校　熊本キャンパス　キャンパス長　奥島　久貴</t>
    <rPh sb="0" eb="2">
      <t>ダイイチ</t>
    </rPh>
    <rPh sb="2" eb="4">
      <t>ガクイン</t>
    </rPh>
    <rPh sb="4" eb="6">
      <t>コウトウ</t>
    </rPh>
    <rPh sb="6" eb="8">
      <t>ガッコウ</t>
    </rPh>
    <rPh sb="9" eb="11">
      <t>クマモト</t>
    </rPh>
    <rPh sb="22" eb="23">
      <t>チョウ</t>
    </rPh>
    <rPh sb="24" eb="26">
      <t>オクシマ</t>
    </rPh>
    <rPh sb="27" eb="29">
      <t>ヒサタカ</t>
    </rPh>
    <phoneticPr fontId="2"/>
  </si>
  <si>
    <t>株式会社　お菓子の香梅</t>
    <rPh sb="0" eb="2">
      <t>カブシキ</t>
    </rPh>
    <rPh sb="2" eb="4">
      <t>カイシャ</t>
    </rPh>
    <rPh sb="6" eb="8">
      <t>カシ</t>
    </rPh>
    <rPh sb="9" eb="11">
      <t>コウバイ</t>
    </rPh>
    <phoneticPr fontId="2"/>
  </si>
  <si>
    <t>大東建託株式会社　熊本北支店　支店長　財部　和之</t>
    <rPh sb="0" eb="2">
      <t>ダイトウ</t>
    </rPh>
    <rPh sb="2" eb="4">
      <t>ケンタク</t>
    </rPh>
    <rPh sb="4" eb="6">
      <t>カブシキ</t>
    </rPh>
    <rPh sb="6" eb="8">
      <t>カイシャ</t>
    </rPh>
    <rPh sb="9" eb="11">
      <t>クマモト</t>
    </rPh>
    <rPh sb="11" eb="12">
      <t>キタ</t>
    </rPh>
    <rPh sb="12" eb="14">
      <t>シテン</t>
    </rPh>
    <rPh sb="15" eb="18">
      <t>シテンチョウ</t>
    </rPh>
    <rPh sb="19" eb="20">
      <t>ザイ</t>
    </rPh>
    <rPh sb="20" eb="21">
      <t>ブ</t>
    </rPh>
    <rPh sb="22" eb="23">
      <t>ワ</t>
    </rPh>
    <rPh sb="23" eb="24">
      <t>ノ</t>
    </rPh>
    <phoneticPr fontId="2"/>
  </si>
  <si>
    <t>一般寄附</t>
  </si>
  <si>
    <t>一般寄附</t>
    <phoneticPr fontId="2"/>
  </si>
  <si>
    <t>団体応援</t>
    <phoneticPr fontId="2"/>
  </si>
  <si>
    <t>生涯学習</t>
    <phoneticPr fontId="2"/>
  </si>
  <si>
    <t>環境保全</t>
    <phoneticPr fontId="2"/>
  </si>
  <si>
    <t>まちづくり</t>
    <phoneticPr fontId="2"/>
  </si>
  <si>
    <t>文化・芸術</t>
    <phoneticPr fontId="2"/>
  </si>
  <si>
    <t>保健・医療</t>
    <phoneticPr fontId="2"/>
  </si>
  <si>
    <r>
      <t>・平成</t>
    </r>
    <r>
      <rPr>
        <sz val="11"/>
        <rFont val="ＭＳ Ｐゴシック"/>
        <family val="3"/>
        <charset val="128"/>
      </rPr>
      <t>２７年度助成額への繰越総額</t>
    </r>
    <rPh sb="1" eb="3">
      <t>ヘイセイ</t>
    </rPh>
    <rPh sb="5" eb="7">
      <t>ネンド</t>
    </rPh>
    <rPh sb="7" eb="10">
      <t>ジョセイガク</t>
    </rPh>
    <rPh sb="12" eb="14">
      <t>クリコシ</t>
    </rPh>
    <rPh sb="14" eb="16">
      <t>ソウガク</t>
    </rPh>
    <phoneticPr fontId="2"/>
  </si>
  <si>
    <r>
      <t>・平成</t>
    </r>
    <r>
      <rPr>
        <sz val="11"/>
        <rFont val="ＭＳ Ｐゴシック"/>
        <family val="3"/>
        <charset val="128"/>
      </rPr>
      <t>２６年度助成金　助成決定後の残額の状況</t>
    </r>
    <rPh sb="1" eb="3">
      <t>ヘイセイ</t>
    </rPh>
    <rPh sb="5" eb="7">
      <t>ネンド</t>
    </rPh>
    <rPh sb="7" eb="9">
      <t>ジョセイ</t>
    </rPh>
    <rPh sb="9" eb="10">
      <t>キン</t>
    </rPh>
    <rPh sb="11" eb="13">
      <t>ジョセイ</t>
    </rPh>
    <rPh sb="13" eb="15">
      <t>ケッテイ</t>
    </rPh>
    <rPh sb="15" eb="16">
      <t>ゴ</t>
    </rPh>
    <rPh sb="17" eb="19">
      <t>ザンガク</t>
    </rPh>
    <rPh sb="20" eb="22">
      <t>ジョウキョウ</t>
    </rPh>
    <phoneticPr fontId="2"/>
  </si>
  <si>
    <r>
      <t>平成</t>
    </r>
    <r>
      <rPr>
        <sz val="11"/>
        <rFont val="ＭＳ Ｐゴシック"/>
        <family val="3"/>
        <charset val="128"/>
      </rPr>
      <t>２６年度助成金枠　（ア）</t>
    </r>
    <rPh sb="0" eb="2">
      <t>ヘイセイ</t>
    </rPh>
    <rPh sb="4" eb="6">
      <t>ネンド</t>
    </rPh>
    <rPh sb="6" eb="8">
      <t>ジョセイ</t>
    </rPh>
    <rPh sb="8" eb="9">
      <t>キン</t>
    </rPh>
    <rPh sb="9" eb="10">
      <t>ワク</t>
    </rPh>
    <phoneticPr fontId="2"/>
  </si>
  <si>
    <r>
      <t>平成</t>
    </r>
    <r>
      <rPr>
        <sz val="11"/>
        <rFont val="ＭＳ Ｐゴシック"/>
        <family val="3"/>
        <charset val="128"/>
      </rPr>
      <t>２６年度助成決定額　（イ）</t>
    </r>
    <rPh sb="0" eb="2">
      <t>ヘイセイ</t>
    </rPh>
    <rPh sb="4" eb="6">
      <t>ネンド</t>
    </rPh>
    <rPh sb="6" eb="8">
      <t>ジョセイ</t>
    </rPh>
    <rPh sb="8" eb="10">
      <t>ケッテイ</t>
    </rPh>
    <rPh sb="10" eb="11">
      <t>ガク</t>
    </rPh>
    <phoneticPr fontId="2"/>
  </si>
  <si>
    <r>
      <t>平成</t>
    </r>
    <r>
      <rPr>
        <sz val="11"/>
        <rFont val="ＭＳ Ｐゴシック"/>
        <family val="3"/>
        <charset val="128"/>
      </rPr>
      <t>２６年度助成金残額　（ア）－（イ）</t>
    </r>
    <rPh sb="0" eb="2">
      <t>ヘイセイ</t>
    </rPh>
    <rPh sb="4" eb="6">
      <t>ネンド</t>
    </rPh>
    <rPh sb="6" eb="8">
      <t>ジョセイ</t>
    </rPh>
    <rPh sb="8" eb="9">
      <t>キン</t>
    </rPh>
    <rPh sb="9" eb="11">
      <t>ザンガク</t>
    </rPh>
    <phoneticPr fontId="2"/>
  </si>
  <si>
    <r>
      <t>平成</t>
    </r>
    <r>
      <rPr>
        <sz val="11"/>
        <rFont val="ＭＳ Ｐゴシック"/>
        <family val="3"/>
        <charset val="128"/>
      </rPr>
      <t>２７年度への繰越金</t>
    </r>
    <rPh sb="0" eb="2">
      <t>ヘイセイ</t>
    </rPh>
    <rPh sb="4" eb="6">
      <t>ネンド</t>
    </rPh>
    <rPh sb="8" eb="10">
      <t>クリコシ</t>
    </rPh>
    <rPh sb="10" eb="11">
      <t>キン</t>
    </rPh>
    <phoneticPr fontId="2"/>
  </si>
  <si>
    <r>
      <t>・平成</t>
    </r>
    <r>
      <rPr>
        <sz val="11"/>
        <rFont val="ＭＳ Ｐゴシック"/>
        <family val="3"/>
        <charset val="128"/>
      </rPr>
      <t>２６年度助成金　枠配分決定時の平成２７年度への繰越金（第９回　基金運営委員会で承認）</t>
    </r>
    <rPh sb="1" eb="3">
      <t>ヘイセイ</t>
    </rPh>
    <rPh sb="5" eb="7">
      <t>ネンド</t>
    </rPh>
    <rPh sb="7" eb="9">
      <t>ジョセイ</t>
    </rPh>
    <rPh sb="9" eb="10">
      <t>キン</t>
    </rPh>
    <rPh sb="11" eb="12">
      <t>ワク</t>
    </rPh>
    <rPh sb="12" eb="14">
      <t>ハイブン</t>
    </rPh>
    <rPh sb="14" eb="16">
      <t>ケッテイ</t>
    </rPh>
    <rPh sb="16" eb="17">
      <t>トキ</t>
    </rPh>
    <rPh sb="18" eb="20">
      <t>ヘイセイ</t>
    </rPh>
    <rPh sb="22" eb="24">
      <t>ネンド</t>
    </rPh>
    <rPh sb="26" eb="28">
      <t>クリコシ</t>
    </rPh>
    <rPh sb="28" eb="29">
      <t>キン</t>
    </rPh>
    <rPh sb="30" eb="31">
      <t>ダイ</t>
    </rPh>
    <rPh sb="32" eb="33">
      <t>カイ</t>
    </rPh>
    <rPh sb="34" eb="36">
      <t>キキン</t>
    </rPh>
    <rPh sb="36" eb="38">
      <t>ウンエイ</t>
    </rPh>
    <rPh sb="38" eb="41">
      <t>イインカイ</t>
    </rPh>
    <rPh sb="42" eb="44">
      <t>ショウニン</t>
    </rPh>
    <phoneticPr fontId="2"/>
  </si>
  <si>
    <t>平成２６年度助成　助成金次年度繰越の状況</t>
    <rPh sb="0" eb="2">
      <t>ヘイセイ</t>
    </rPh>
    <rPh sb="4" eb="6">
      <t>ネンド</t>
    </rPh>
    <rPh sb="6" eb="8">
      <t>ジョセイ</t>
    </rPh>
    <rPh sb="9" eb="12">
      <t>ジョセイキン</t>
    </rPh>
    <rPh sb="12" eb="15">
      <t>ジネンド</t>
    </rPh>
    <rPh sb="15" eb="17">
      <t>クリコシ</t>
    </rPh>
    <rPh sb="18" eb="20">
      <t>ジョウキョウ</t>
    </rPh>
    <phoneticPr fontId="2"/>
  </si>
  <si>
    <t>平成２６年度　寄附と助成の状況</t>
    <rPh sb="0" eb="2">
      <t>ヘイセイ</t>
    </rPh>
    <rPh sb="4" eb="6">
      <t>ネンド</t>
    </rPh>
    <rPh sb="7" eb="9">
      <t>キフ</t>
    </rPh>
    <rPh sb="10" eb="12">
      <t>ジョセイ</t>
    </rPh>
    <rPh sb="13" eb="15">
      <t>ジョウキョウ</t>
    </rPh>
    <phoneticPr fontId="2"/>
  </si>
  <si>
    <r>
      <t>・平成</t>
    </r>
    <r>
      <rPr>
        <sz val="11"/>
        <rFont val="ＭＳ Ｐゴシック"/>
        <family val="3"/>
        <charset val="128"/>
      </rPr>
      <t>２６年度寄附の状況</t>
    </r>
    <rPh sb="1" eb="3">
      <t>ヘイセイ</t>
    </rPh>
    <rPh sb="5" eb="7">
      <t>ネンド</t>
    </rPh>
    <rPh sb="7" eb="9">
      <t>キフ</t>
    </rPh>
    <rPh sb="10" eb="12">
      <t>ジョウキョウ</t>
    </rPh>
    <phoneticPr fontId="2"/>
  </si>
  <si>
    <t>平成２７年度　助成金額(案①）</t>
    <rPh sb="0" eb="2">
      <t>ヘイセイ</t>
    </rPh>
    <rPh sb="4" eb="6">
      <t>ネンド</t>
    </rPh>
    <rPh sb="7" eb="9">
      <t>ジョセイ</t>
    </rPh>
    <rPh sb="9" eb="10">
      <t>キン</t>
    </rPh>
    <rPh sb="10" eb="11">
      <t>ガク</t>
    </rPh>
    <phoneticPr fontId="2"/>
  </si>
  <si>
    <t>平成２７年度　助成金額(案②）</t>
    <rPh sb="0" eb="2">
      <t>ヘイセイ</t>
    </rPh>
    <rPh sb="4" eb="6">
      <t>ネンド</t>
    </rPh>
    <rPh sb="7" eb="9">
      <t>ジョセイ</t>
    </rPh>
    <rPh sb="9" eb="10">
      <t>キン</t>
    </rPh>
    <rPh sb="10" eb="11">
      <t>ガク</t>
    </rPh>
    <phoneticPr fontId="2"/>
  </si>
  <si>
    <r>
      <t>平成</t>
    </r>
    <r>
      <rPr>
        <sz val="11"/>
        <rFont val="ＭＳ Ｐゴシック"/>
        <family val="3"/>
        <charset val="128"/>
      </rPr>
      <t>２７年度助成額への繰越総額</t>
    </r>
    <rPh sb="0" eb="2">
      <t>ヘイセイ</t>
    </rPh>
    <rPh sb="4" eb="6">
      <t>ネンド</t>
    </rPh>
    <rPh sb="6" eb="8">
      <t>ジョセイ</t>
    </rPh>
    <rPh sb="8" eb="9">
      <t>ガク</t>
    </rPh>
    <rPh sb="11" eb="13">
      <t>クリコシ</t>
    </rPh>
    <rPh sb="13" eb="15">
      <t>ソウガク</t>
    </rPh>
    <phoneticPr fontId="2"/>
  </si>
  <si>
    <r>
      <t>平成</t>
    </r>
    <r>
      <rPr>
        <sz val="11"/>
        <rFont val="ＭＳ Ｐゴシック"/>
        <family val="3"/>
        <charset val="128"/>
      </rPr>
      <t>２６年度寄附総額</t>
    </r>
    <rPh sb="0" eb="2">
      <t>ヘイセイ</t>
    </rPh>
    <rPh sb="4" eb="6">
      <t>ネンド</t>
    </rPh>
    <rPh sb="6" eb="8">
      <t>キフ</t>
    </rPh>
    <rPh sb="8" eb="10">
      <t>ソウガク</t>
    </rPh>
    <phoneticPr fontId="2"/>
  </si>
  <si>
    <r>
      <t>・平成</t>
    </r>
    <r>
      <rPr>
        <sz val="11"/>
        <rFont val="ＭＳ Ｐゴシック"/>
        <family val="3"/>
        <charset val="128"/>
      </rPr>
      <t>２７年度 助成金額(案）</t>
    </r>
    <rPh sb="1" eb="3">
      <t>ヘイセイ</t>
    </rPh>
    <rPh sb="5" eb="7">
      <t>ネンド</t>
    </rPh>
    <rPh sb="8" eb="10">
      <t>ジョセイ</t>
    </rPh>
    <rPh sb="10" eb="12">
      <t>キンガク</t>
    </rPh>
    <rPh sb="13" eb="14">
      <t>アン</t>
    </rPh>
    <phoneticPr fontId="2"/>
  </si>
  <si>
    <r>
      <t>平成</t>
    </r>
    <r>
      <rPr>
        <sz val="11"/>
        <rFont val="ＭＳ Ｐゴシック"/>
        <family val="3"/>
        <charset val="128"/>
      </rPr>
      <t>２６年度助成金残額</t>
    </r>
    <rPh sb="0" eb="2">
      <t>ヘイセイ</t>
    </rPh>
    <rPh sb="4" eb="6">
      <t>ネンド</t>
    </rPh>
    <rPh sb="6" eb="8">
      <t>ジョセイ</t>
    </rPh>
    <rPh sb="8" eb="9">
      <t>キン</t>
    </rPh>
    <rPh sb="9" eb="11">
      <t>ザンガク</t>
    </rPh>
    <phoneticPr fontId="2"/>
  </si>
  <si>
    <t>次年度以降への繰越金</t>
    <rPh sb="0" eb="1">
      <t>ツギ</t>
    </rPh>
    <rPh sb="1" eb="3">
      <t>ネンド</t>
    </rPh>
    <rPh sb="3" eb="5">
      <t>イコウ</t>
    </rPh>
    <rPh sb="7" eb="9">
      <t>クリコシ</t>
    </rPh>
    <rPh sb="9" eb="10">
      <t>キン</t>
    </rPh>
    <phoneticPr fontId="2"/>
  </si>
  <si>
    <t>次年度以降の繰越総額</t>
    <rPh sb="0" eb="1">
      <t>ツギ</t>
    </rPh>
    <rPh sb="1" eb="3">
      <t>ネンド</t>
    </rPh>
    <rPh sb="3" eb="5">
      <t>イコウ</t>
    </rPh>
    <rPh sb="6" eb="8">
      <t>クリコシ</t>
    </rPh>
    <rPh sb="8" eb="10">
      <t>ソウガク</t>
    </rPh>
    <phoneticPr fontId="2"/>
  </si>
  <si>
    <r>
      <t>平成</t>
    </r>
    <r>
      <rPr>
        <sz val="11"/>
        <rFont val="ＭＳ Ｐゴシック"/>
        <family val="3"/>
        <charset val="128"/>
      </rPr>
      <t>２７年度一般寄附からスタートアップ（５団体分）へ配分</t>
    </r>
    <rPh sb="0" eb="2">
      <t>ヘイセイ</t>
    </rPh>
    <rPh sb="4" eb="6">
      <t>ネンド</t>
    </rPh>
    <rPh sb="6" eb="8">
      <t>イッパン</t>
    </rPh>
    <rPh sb="8" eb="10">
      <t>キフ</t>
    </rPh>
    <rPh sb="21" eb="23">
      <t>ダンタイ</t>
    </rPh>
    <rPh sb="23" eb="24">
      <t>ブン</t>
    </rPh>
    <rPh sb="26" eb="28">
      <t>ハイブン</t>
    </rPh>
    <phoneticPr fontId="2"/>
  </si>
  <si>
    <t>調整案１</t>
    <rPh sb="0" eb="2">
      <t>チョウセイ</t>
    </rPh>
    <rPh sb="2" eb="3">
      <t>アン</t>
    </rPh>
    <phoneticPr fontId="2"/>
  </si>
  <si>
    <t>熊本市本庁舎１階募金箱</t>
    <rPh sb="0" eb="3">
      <t>クマモトシ</t>
    </rPh>
    <rPh sb="3" eb="5">
      <t>ホンチョウ</t>
    </rPh>
    <rPh sb="5" eb="6">
      <t>シャ</t>
    </rPh>
    <rPh sb="7" eb="8">
      <t>カイ</t>
    </rPh>
    <rPh sb="8" eb="11">
      <t>ボキンバコ</t>
    </rPh>
    <phoneticPr fontId="2"/>
  </si>
  <si>
    <t>特定非営利活動法人　エヌピーオーくまもと</t>
    <rPh sb="0" eb="2">
      <t>トクテイ</t>
    </rPh>
    <rPh sb="2" eb="5">
      <t>ヒエイリ</t>
    </rPh>
    <rPh sb="5" eb="7">
      <t>カツドウ</t>
    </rPh>
    <rPh sb="7" eb="9">
      <t>ホウジン</t>
    </rPh>
    <phoneticPr fontId="2"/>
  </si>
  <si>
    <t>その他</t>
    <rPh sb="2" eb="3">
      <t>タ</t>
    </rPh>
    <phoneticPr fontId="2"/>
  </si>
  <si>
    <t>（４）　平成２７年度　助成事業予算について</t>
    <rPh sb="4" eb="6">
      <t>ヘイセイ</t>
    </rPh>
    <rPh sb="8" eb="10">
      <t>ネンド</t>
    </rPh>
    <rPh sb="11" eb="13">
      <t>ジョセイ</t>
    </rPh>
    <rPh sb="13" eb="15">
      <t>ジギョウ</t>
    </rPh>
    <rPh sb="15" eb="17">
      <t>ヨサン</t>
    </rPh>
    <phoneticPr fontId="2"/>
  </si>
  <si>
    <t>調整（翌年度へ繰越）</t>
    <rPh sb="0" eb="2">
      <t>チョウセイ</t>
    </rPh>
    <rPh sb="3" eb="6">
      <t>ヨクネンド</t>
    </rPh>
    <rPh sb="7" eb="9">
      <t>クリコシ</t>
    </rPh>
    <phoneticPr fontId="2"/>
  </si>
  <si>
    <t>◆助成可能額「２，６３６，２８５円」のうち、「2,000、000円」を２７年度助成事業予算とする。</t>
    <rPh sb="1" eb="3">
      <t>ジョセイ</t>
    </rPh>
    <rPh sb="3" eb="5">
      <t>カノウ</t>
    </rPh>
    <rPh sb="5" eb="6">
      <t>ガク</t>
    </rPh>
    <rPh sb="16" eb="17">
      <t>エン</t>
    </rPh>
    <rPh sb="32" eb="33">
      <t>エン</t>
    </rPh>
    <rPh sb="37" eb="39">
      <t>ネンド</t>
    </rPh>
    <rPh sb="39" eb="41">
      <t>ジョセイ</t>
    </rPh>
    <rPh sb="41" eb="43">
      <t>ジギョウ</t>
    </rPh>
    <rPh sb="43" eb="45">
      <t>ヨサン</t>
    </rPh>
    <phoneticPr fontId="2"/>
  </si>
  <si>
    <t>（一般寄附から各分野への配分について）</t>
    <rPh sb="1" eb="3">
      <t>イッパン</t>
    </rPh>
    <rPh sb="3" eb="5">
      <t>キフ</t>
    </rPh>
    <rPh sb="7" eb="10">
      <t>カクブンヤ</t>
    </rPh>
    <rPh sb="12" eb="14">
      <t>ハイブン</t>
    </rPh>
    <phoneticPr fontId="2"/>
  </si>
  <si>
    <t>調整案2</t>
    <rPh sb="0" eb="2">
      <t>チョウセイ</t>
    </rPh>
    <rPh sb="2" eb="3">
      <t>アン</t>
    </rPh>
    <phoneticPr fontId="2"/>
  </si>
  <si>
    <t>(事業予算総額について（案））</t>
    <rPh sb="1" eb="3">
      <t>ジギョウ</t>
    </rPh>
    <rPh sb="3" eb="5">
      <t>ヨサン</t>
    </rPh>
    <rPh sb="5" eb="6">
      <t>ソウ</t>
    </rPh>
    <rPh sb="6" eb="7">
      <t>ガク</t>
    </rPh>
    <rPh sb="12" eb="13">
      <t>アン</t>
    </rPh>
    <phoneticPr fontId="2"/>
  </si>
  <si>
    <r>
      <t>一般寄附から団体応援寄附へ配分</t>
    </r>
    <r>
      <rPr>
        <b/>
        <sz val="11"/>
        <color rgb="FFFF0000"/>
        <rFont val="ＭＳ Ｐゴシック"/>
        <family val="3"/>
        <charset val="128"/>
      </rPr>
      <t>（廃止）</t>
    </r>
    <rPh sb="0" eb="2">
      <t>イッパン</t>
    </rPh>
    <rPh sb="2" eb="4">
      <t>キフ</t>
    </rPh>
    <rPh sb="6" eb="8">
      <t>ダンタイ</t>
    </rPh>
    <rPh sb="8" eb="10">
      <t>オウエン</t>
    </rPh>
    <rPh sb="10" eb="12">
      <t>キフ</t>
    </rPh>
    <rPh sb="13" eb="15">
      <t>ハイブン</t>
    </rPh>
    <rPh sb="16" eb="18">
      <t>ハイシ</t>
    </rPh>
    <phoneticPr fontId="2"/>
  </si>
  <si>
    <t>スタートアップ、団体応援「調整②」で確定とし、残額は過去の申請団体数比率で配分する。</t>
    <phoneticPr fontId="2"/>
  </si>
  <si>
    <t>申請団体数</t>
    <rPh sb="0" eb="2">
      <t>シンセイ</t>
    </rPh>
    <rPh sb="2" eb="4">
      <t>ダンタイ</t>
    </rPh>
    <rPh sb="4" eb="5">
      <t>カズ</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</si>
</sst>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000_ "/>
    <numFmt numFmtId="179" formatCode="#,##0.0_ "/>
  </numFmts>
  <fonts count="1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b/>
      <u/>
      <sz val="11"/>
      <name val="ＭＳ Ｐゴシック"/>
      <family val="3"/>
      <charset val="128"/>
    </font>
    <font>
      <b/>
      <sz val="12"/>
      <color indexed="9"/>
      <name val="ＭＳ Ｐゴシック"/>
      <family val="3"/>
      <charset val="128"/>
    </font>
    <font>
      <b/>
      <i/>
      <sz val="14"/>
      <color indexed="10"/>
      <name val="ＭＳ Ｐゴシック"/>
      <family val="3"/>
      <charset val="128"/>
    </font>
    <font>
      <sz val="9"/>
      <name val="ＭＳ Ｐゴシック"/>
      <family val="3"/>
      <charset val="128"/>
    </font>
    <font>
      <b/>
      <sz val="14"/>
      <color indexed="10"/>
      <name val="ＭＳ Ｐゴシック"/>
      <family val="3"/>
      <charset val="128"/>
    </font>
    <font>
      <sz val="18"/>
      <name val="ＭＳ Ｐゴシック"/>
      <family val="3"/>
      <charset val="128"/>
    </font>
    <font>
      <sz val="14"/>
      <color rgb="FFFF0000"/>
      <name val="ＭＳ Ｐゴシック"/>
      <family val="3"/>
      <charset val="128"/>
    </font>
    <font>
      <sz val="11"/>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
      <patternFill patternType="lightUp">
        <fgColor indexed="22"/>
      </patternFill>
    </fill>
    <fill>
      <patternFill patternType="lightUp">
        <fgColor indexed="22"/>
        <bgColor indexed="9"/>
      </patternFill>
    </fill>
    <fill>
      <patternFill patternType="solid">
        <fgColor indexed="9"/>
        <bgColor indexed="22"/>
      </patternFill>
    </fill>
    <fill>
      <patternFill patternType="solid">
        <fgColor indexed="8"/>
        <bgColor indexed="64"/>
      </patternFill>
    </fill>
    <fill>
      <patternFill patternType="solid">
        <fgColor theme="0" tint="-0.249977111117893"/>
        <bgColor indexed="64"/>
      </patternFill>
    </fill>
    <fill>
      <patternFill patternType="solid">
        <fgColor rgb="FFFFFF00"/>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double">
        <color indexed="64"/>
      </right>
      <top style="thin">
        <color indexed="64"/>
      </top>
      <bottom/>
      <diagonal style="thin">
        <color indexed="64"/>
      </diagonal>
    </border>
    <border>
      <left style="thin">
        <color indexed="64"/>
      </left>
      <right/>
      <top/>
      <bottom style="thin">
        <color indexed="64"/>
      </bottom>
      <diagonal/>
    </border>
    <border>
      <left style="thin">
        <color indexed="64"/>
      </left>
      <right style="thin">
        <color indexed="64"/>
      </right>
      <top style="thick">
        <color indexed="10"/>
      </top>
      <bottom style="thin">
        <color indexed="64"/>
      </bottom>
      <diagonal/>
    </border>
    <border>
      <left style="thin">
        <color indexed="64"/>
      </left>
      <right/>
      <top style="thin">
        <color indexed="64"/>
      </top>
      <bottom/>
      <diagonal/>
    </border>
    <border>
      <left style="dotted">
        <color indexed="64"/>
      </left>
      <right style="dotted">
        <color indexed="64"/>
      </right>
      <top/>
      <bottom/>
      <diagonal/>
    </border>
    <border>
      <left style="double">
        <color indexed="64"/>
      </left>
      <right style="medium">
        <color indexed="64"/>
      </right>
      <top style="medium">
        <color indexed="64"/>
      </top>
      <bottom/>
      <diagonal/>
    </border>
    <border>
      <left style="double">
        <color indexed="64"/>
      </left>
      <right style="medium">
        <color indexed="64"/>
      </right>
      <top style="medium">
        <color indexed="64"/>
      </top>
      <bottom style="double">
        <color indexed="64"/>
      </bottom>
      <diagonal/>
    </border>
    <border>
      <left/>
      <right style="dotted">
        <color indexed="64"/>
      </right>
      <top/>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diagonal/>
    </border>
    <border>
      <left/>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medium">
        <color indexed="64"/>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top style="medium">
        <color indexed="64"/>
      </top>
      <bottom/>
      <diagonal/>
    </border>
    <border>
      <left style="double">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style="thin">
        <color indexed="64"/>
      </right>
      <top style="double">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medium">
        <color indexed="64"/>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double">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right style="medium">
        <color indexed="64"/>
      </right>
      <top style="double">
        <color indexed="64"/>
      </top>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double">
        <color indexed="64"/>
      </right>
      <top style="thin">
        <color indexed="64"/>
      </top>
      <bottom/>
      <diagonal/>
    </border>
    <border diagonalUp="1">
      <left/>
      <right style="double">
        <color indexed="64"/>
      </right>
      <top style="thin">
        <color indexed="64"/>
      </top>
      <bottom style="double">
        <color indexed="64"/>
      </bottom>
      <diagonal style="thin">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diagonalUp="1">
      <left style="thin">
        <color indexed="64"/>
      </left>
      <right/>
      <top style="thin">
        <color indexed="64"/>
      </top>
      <bottom style="double">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medium">
        <color indexed="64"/>
      </bottom>
      <diagonal/>
    </border>
    <border diagonalUp="1">
      <left style="medium">
        <color indexed="64"/>
      </left>
      <right/>
      <top style="medium">
        <color indexed="64"/>
      </top>
      <bottom style="double">
        <color indexed="64"/>
      </bottom>
      <diagonal style="thin">
        <color indexed="64"/>
      </diagonal>
    </border>
    <border diagonalUp="1">
      <left/>
      <right/>
      <top style="medium">
        <color indexed="64"/>
      </top>
      <bottom style="double">
        <color indexed="64"/>
      </bottom>
      <diagonal style="thin">
        <color indexed="64"/>
      </diagonal>
    </border>
    <border diagonalUp="1">
      <left/>
      <right style="thin">
        <color indexed="64"/>
      </right>
      <top style="medium">
        <color indexed="64"/>
      </top>
      <bottom style="double">
        <color indexed="64"/>
      </bottom>
      <diagonal style="thin">
        <color indexed="64"/>
      </diagonal>
    </border>
    <border>
      <left style="medium">
        <color indexed="64"/>
      </left>
      <right/>
      <top style="double">
        <color indexed="64"/>
      </top>
      <bottom style="thin">
        <color indexed="64"/>
      </bottom>
      <diagonal/>
    </border>
    <border diagonalUp="1">
      <left/>
      <right style="double">
        <color indexed="64"/>
      </right>
      <top style="medium">
        <color indexed="64"/>
      </top>
      <bottom style="double">
        <color indexed="64"/>
      </bottom>
      <diagonal style="thin">
        <color indexed="64"/>
      </diagonal>
    </border>
    <border>
      <left/>
      <right style="double">
        <color indexed="64"/>
      </right>
      <top style="double">
        <color indexed="64"/>
      </top>
      <bottom style="thin">
        <color indexed="64"/>
      </bottom>
      <diagonal/>
    </border>
    <border>
      <left/>
      <right style="double">
        <color indexed="64"/>
      </right>
      <top style="dotted">
        <color indexed="64"/>
      </top>
      <bottom style="medium">
        <color indexed="64"/>
      </bottom>
      <diagonal/>
    </border>
    <border>
      <left style="medium">
        <color indexed="64"/>
      </left>
      <right/>
      <top/>
      <bottom/>
      <diagonal/>
    </border>
    <border>
      <left style="medium">
        <color indexed="64"/>
      </left>
      <right/>
      <top style="double">
        <color indexed="64"/>
      </top>
      <bottom/>
      <diagonal/>
    </border>
    <border>
      <left/>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right/>
      <top style="medium">
        <color indexed="64"/>
      </top>
      <bottom style="double">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double">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tted">
        <color indexed="64"/>
      </top>
      <bottom style="double">
        <color indexed="64"/>
      </bottom>
      <diagonal/>
    </border>
    <border>
      <left style="thin">
        <color indexed="64"/>
      </left>
      <right style="medium">
        <color indexed="64"/>
      </right>
      <top style="double">
        <color indexed="64"/>
      </top>
      <bottom style="dotted">
        <color indexed="64"/>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double">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9">
    <xf numFmtId="0" fontId="0" fillId="0" borderId="0" xfId="0">
      <alignment vertical="center"/>
    </xf>
    <xf numFmtId="176" fontId="0" fillId="0" borderId="0" xfId="0" applyNumberFormat="1">
      <alignment vertical="center"/>
    </xf>
    <xf numFmtId="176" fontId="0" fillId="0" borderId="2" xfId="0" applyNumberFormat="1" applyBorder="1">
      <alignment vertical="center"/>
    </xf>
    <xf numFmtId="176" fontId="0" fillId="2"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5" xfId="0" applyNumberFormat="1" applyFill="1" applyBorder="1" applyAlignment="1">
      <alignment horizontal="center" vertical="center" wrapText="1"/>
    </xf>
    <xf numFmtId="176" fontId="0" fillId="0" borderId="6" xfId="0" applyNumberFormat="1" applyBorder="1">
      <alignment vertical="center"/>
    </xf>
    <xf numFmtId="176" fontId="0" fillId="0" borderId="7" xfId="0" applyNumberFormat="1" applyBorder="1">
      <alignment vertical="center"/>
    </xf>
    <xf numFmtId="176" fontId="0" fillId="0" borderId="8" xfId="0" applyNumberFormat="1" applyBorder="1">
      <alignment vertical="center"/>
    </xf>
    <xf numFmtId="176" fontId="0" fillId="0" borderId="11" xfId="0" applyNumberFormat="1" applyBorder="1">
      <alignment vertical="center"/>
    </xf>
    <xf numFmtId="176" fontId="0" fillId="0" borderId="14" xfId="0" applyNumberFormat="1" applyFill="1" applyBorder="1">
      <alignment vertical="center"/>
    </xf>
    <xf numFmtId="176" fontId="0" fillId="3" borderId="11" xfId="0" applyNumberFormat="1" applyFill="1" applyBorder="1">
      <alignment vertical="center"/>
    </xf>
    <xf numFmtId="176" fontId="0" fillId="3" borderId="12" xfId="0" applyNumberFormat="1" applyFill="1" applyBorder="1">
      <alignment vertical="center"/>
    </xf>
    <xf numFmtId="176" fontId="0" fillId="3" borderId="13" xfId="0" applyNumberFormat="1" applyFill="1" applyBorder="1">
      <alignment vertical="center"/>
    </xf>
    <xf numFmtId="176" fontId="0" fillId="0" borderId="15" xfId="0" applyNumberFormat="1" applyBorder="1" applyAlignment="1">
      <alignment horizontal="center" vertical="center"/>
    </xf>
    <xf numFmtId="176" fontId="0" fillId="4" borderId="15" xfId="0" applyNumberFormat="1" applyFill="1" applyBorder="1">
      <alignment vertical="center"/>
    </xf>
    <xf numFmtId="0" fontId="0" fillId="2" borderId="2" xfId="0" applyFill="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1" xfId="0" applyFill="1" applyBorder="1" applyAlignment="1">
      <alignment horizontal="center" vertical="center"/>
    </xf>
    <xf numFmtId="176" fontId="0" fillId="2" borderId="17" xfId="0" applyNumberFormat="1" applyFill="1" applyBorder="1" applyAlignment="1">
      <alignment horizontal="center" vertical="center" wrapText="1"/>
    </xf>
    <xf numFmtId="176" fontId="0" fillId="0" borderId="0" xfId="0" applyNumberFormat="1" applyFill="1" applyBorder="1">
      <alignment vertical="center"/>
    </xf>
    <xf numFmtId="176" fontId="0" fillId="0" borderId="0" xfId="0" applyNumberFormat="1" applyBorder="1" applyAlignment="1">
      <alignment horizontal="center" vertical="center"/>
    </xf>
    <xf numFmtId="176" fontId="0" fillId="0" borderId="0" xfId="0" applyNumberFormat="1" applyAlignment="1">
      <alignment horizontal="center" vertical="center"/>
    </xf>
    <xf numFmtId="176" fontId="0" fillId="0" borderId="4" xfId="0" applyNumberFormat="1" applyBorder="1" applyAlignment="1">
      <alignment horizontal="center" vertical="center"/>
    </xf>
    <xf numFmtId="176" fontId="0" fillId="6" borderId="13" xfId="0" applyNumberFormat="1" applyFill="1" applyBorder="1" applyAlignment="1">
      <alignment horizontal="center" vertical="center"/>
    </xf>
    <xf numFmtId="176" fontId="0" fillId="0" borderId="19"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176" fontId="6" fillId="0" borderId="0" xfId="0" applyNumberFormat="1" applyFont="1" applyAlignment="1">
      <alignment horizontal="left" vertical="center"/>
    </xf>
    <xf numFmtId="176" fontId="7" fillId="2" borderId="22" xfId="0" applyNumberFormat="1" applyFont="1" applyFill="1" applyBorder="1" applyAlignment="1">
      <alignment horizontal="center" vertical="center" wrapText="1"/>
    </xf>
    <xf numFmtId="176" fontId="0" fillId="0" borderId="0" xfId="0" applyNumberFormat="1" applyBorder="1">
      <alignment vertical="center"/>
    </xf>
    <xf numFmtId="176" fontId="0" fillId="2" borderId="23" xfId="0" applyNumberFormat="1" applyFill="1" applyBorder="1" applyAlignment="1">
      <alignment horizontal="center" vertical="center"/>
    </xf>
    <xf numFmtId="176" fontId="0" fillId="2" borderId="23" xfId="0" applyNumberFormat="1" applyFill="1" applyBorder="1" applyAlignment="1">
      <alignment horizontal="center" vertical="center" wrapText="1"/>
    </xf>
    <xf numFmtId="176" fontId="0" fillId="7" borderId="23" xfId="0" applyNumberFormat="1" applyFill="1" applyBorder="1" applyAlignment="1">
      <alignment horizontal="center" vertical="center" wrapText="1"/>
    </xf>
    <xf numFmtId="176" fontId="0" fillId="0" borderId="24" xfId="0" applyNumberFormat="1" applyFill="1" applyBorder="1">
      <alignment vertical="center"/>
    </xf>
    <xf numFmtId="176" fontId="0" fillId="0" borderId="25" xfId="0" applyNumberFormat="1" applyBorder="1">
      <alignment vertical="center"/>
    </xf>
    <xf numFmtId="176" fontId="0" fillId="0" borderId="26" xfId="0" applyNumberFormat="1" applyBorder="1">
      <alignment vertical="center"/>
    </xf>
    <xf numFmtId="176" fontId="0" fillId="0" borderId="27" xfId="0" applyNumberFormat="1" applyBorder="1" applyAlignment="1">
      <alignment horizontal="center" vertical="center"/>
    </xf>
    <xf numFmtId="176" fontId="0" fillId="0" borderId="28" xfId="0" applyNumberFormat="1" applyBorder="1">
      <alignment vertical="center"/>
    </xf>
    <xf numFmtId="176" fontId="0" fillId="3" borderId="26" xfId="0" applyNumberFormat="1" applyFill="1" applyBorder="1">
      <alignment vertical="center"/>
    </xf>
    <xf numFmtId="176" fontId="0" fillId="4" borderId="27" xfId="0" applyNumberFormat="1" applyFill="1" applyBorder="1">
      <alignment vertical="center"/>
    </xf>
    <xf numFmtId="176" fontId="3" fillId="0" borderId="0" xfId="0" applyNumberFormat="1" applyFont="1" applyBorder="1" applyAlignment="1">
      <alignment horizontal="center" vertical="center"/>
    </xf>
    <xf numFmtId="176" fontId="0" fillId="2" borderId="29" xfId="0" applyNumberFormat="1" applyFill="1" applyBorder="1" applyAlignment="1">
      <alignment horizontal="center" vertical="center"/>
    </xf>
    <xf numFmtId="176" fontId="0" fillId="2" borderId="30" xfId="0" applyNumberFormat="1" applyFill="1" applyBorder="1" applyAlignment="1">
      <alignment horizontal="center" vertical="center" wrapText="1"/>
    </xf>
    <xf numFmtId="176" fontId="0" fillId="0" borderId="31"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33" xfId="0" applyNumberFormat="1" applyBorder="1" applyAlignment="1">
      <alignment horizontal="center" vertical="center"/>
    </xf>
    <xf numFmtId="176" fontId="0" fillId="2" borderId="34" xfId="0" applyNumberFormat="1" applyFill="1" applyBorder="1" applyAlignment="1">
      <alignment horizontal="center" vertical="center"/>
    </xf>
    <xf numFmtId="176" fontId="0" fillId="2" borderId="35" xfId="0" applyNumberFormat="1" applyFill="1" applyBorder="1" applyAlignment="1">
      <alignment horizontal="center" vertical="center"/>
    </xf>
    <xf numFmtId="176" fontId="0" fillId="2" borderId="35" xfId="0" applyNumberFormat="1" applyFill="1" applyBorder="1" applyAlignment="1">
      <alignment horizontal="center" vertical="center" wrapText="1"/>
    </xf>
    <xf numFmtId="176" fontId="0" fillId="7" borderId="35" xfId="0" applyNumberFormat="1" applyFill="1" applyBorder="1" applyAlignment="1">
      <alignment horizontal="center" vertical="center" wrapText="1"/>
    </xf>
    <xf numFmtId="176" fontId="0" fillId="2" borderId="36" xfId="0" applyNumberFormat="1" applyFill="1" applyBorder="1" applyAlignment="1">
      <alignment horizontal="center" vertical="center" wrapText="1"/>
    </xf>
    <xf numFmtId="176" fontId="0" fillId="0" borderId="0" xfId="0" applyNumberFormat="1" applyBorder="1" applyAlignment="1">
      <alignment horizontal="left" vertical="center"/>
    </xf>
    <xf numFmtId="176" fontId="7" fillId="2" borderId="37" xfId="0" applyNumberFormat="1" applyFont="1" applyFill="1" applyBorder="1" applyAlignment="1">
      <alignment horizontal="center" vertical="center" wrapText="1"/>
    </xf>
    <xf numFmtId="176" fontId="11" fillId="0" borderId="38" xfId="0" applyNumberFormat="1" applyFont="1" applyBorder="1">
      <alignment vertical="center"/>
    </xf>
    <xf numFmtId="176" fontId="11" fillId="0" borderId="39" xfId="0" applyNumberFormat="1" applyFont="1" applyBorder="1">
      <alignment vertical="center"/>
    </xf>
    <xf numFmtId="176" fontId="11" fillId="7" borderId="39" xfId="0" applyNumberFormat="1" applyFont="1" applyFill="1" applyBorder="1">
      <alignment vertical="center"/>
    </xf>
    <xf numFmtId="176" fontId="11" fillId="0" borderId="40" xfId="0" applyNumberFormat="1" applyFont="1" applyBorder="1">
      <alignment vertical="center"/>
    </xf>
    <xf numFmtId="176" fontId="11" fillId="0" borderId="41" xfId="0" applyNumberFormat="1" applyFont="1" applyBorder="1">
      <alignment vertical="center"/>
    </xf>
    <xf numFmtId="176" fontId="11" fillId="0" borderId="42" xfId="0" applyNumberFormat="1" applyFont="1" applyBorder="1">
      <alignment vertical="center"/>
    </xf>
    <xf numFmtId="176" fontId="12" fillId="2" borderId="35" xfId="0" applyNumberFormat="1" applyFont="1" applyFill="1" applyBorder="1" applyAlignment="1">
      <alignment horizontal="center" vertical="center" wrapText="1" shrinkToFit="1"/>
    </xf>
    <xf numFmtId="176" fontId="12" fillId="2" borderId="23" xfId="0" applyNumberFormat="1" applyFont="1" applyFill="1" applyBorder="1" applyAlignment="1">
      <alignment horizontal="center" vertical="center" wrapText="1" shrinkToFit="1"/>
    </xf>
    <xf numFmtId="176" fontId="12" fillId="2" borderId="5" xfId="0" applyNumberFormat="1" applyFont="1" applyFill="1" applyBorder="1" applyAlignment="1">
      <alignment horizontal="center" vertical="center" wrapText="1" shrinkToFit="1"/>
    </xf>
    <xf numFmtId="176" fontId="5" fillId="6" borderId="10" xfId="0" applyNumberFormat="1" applyFont="1" applyFill="1" applyBorder="1">
      <alignment vertical="center"/>
    </xf>
    <xf numFmtId="176" fontId="5" fillId="6" borderId="13" xfId="0" applyNumberFormat="1" applyFont="1" applyFill="1" applyBorder="1">
      <alignment vertical="center"/>
    </xf>
    <xf numFmtId="176" fontId="5" fillId="0" borderId="43" xfId="0" applyNumberFormat="1" applyFont="1" applyBorder="1">
      <alignment vertical="center"/>
    </xf>
    <xf numFmtId="176" fontId="4" fillId="0" borderId="23" xfId="0" applyNumberFormat="1" applyFont="1" applyBorder="1">
      <alignment vertical="center"/>
    </xf>
    <xf numFmtId="176" fontId="5" fillId="0" borderId="23" xfId="0" applyNumberFormat="1" applyFont="1" applyBorder="1">
      <alignment vertical="center"/>
    </xf>
    <xf numFmtId="176" fontId="5" fillId="0" borderId="56" xfId="0" applyNumberFormat="1" applyFont="1" applyBorder="1">
      <alignment vertical="center"/>
    </xf>
    <xf numFmtId="176" fontId="5" fillId="7" borderId="56" xfId="0" applyNumberFormat="1" applyFont="1" applyFill="1" applyBorder="1">
      <alignment vertical="center"/>
    </xf>
    <xf numFmtId="176" fontId="5" fillId="0" borderId="57" xfId="0" applyNumberFormat="1" applyFont="1" applyBorder="1">
      <alignment vertical="center"/>
    </xf>
    <xf numFmtId="176" fontId="5" fillId="0" borderId="58" xfId="0" applyNumberFormat="1" applyFont="1" applyBorder="1">
      <alignment vertical="center"/>
    </xf>
    <xf numFmtId="176" fontId="5" fillId="0" borderId="59" xfId="0" applyNumberFormat="1" applyFont="1" applyBorder="1">
      <alignment vertical="center"/>
    </xf>
    <xf numFmtId="176" fontId="5" fillId="0" borderId="60" xfId="0" applyNumberFormat="1" applyFont="1" applyBorder="1">
      <alignment vertical="center"/>
    </xf>
    <xf numFmtId="176" fontId="5" fillId="7" borderId="60" xfId="0" applyNumberFormat="1" applyFont="1" applyFill="1" applyBorder="1">
      <alignment vertical="center"/>
    </xf>
    <xf numFmtId="176" fontId="5" fillId="0" borderId="61" xfId="0" applyNumberFormat="1" applyFont="1" applyBorder="1">
      <alignment vertical="center"/>
    </xf>
    <xf numFmtId="176" fontId="5" fillId="0" borderId="62" xfId="0" applyNumberFormat="1" applyFont="1" applyBorder="1">
      <alignment vertical="center"/>
    </xf>
    <xf numFmtId="176" fontId="5" fillId="0" borderId="63" xfId="0" applyNumberFormat="1" applyFont="1" applyBorder="1">
      <alignment vertical="center"/>
    </xf>
    <xf numFmtId="176" fontId="5" fillId="7" borderId="63" xfId="0" applyNumberFormat="1" applyFont="1" applyFill="1" applyBorder="1">
      <alignment vertical="center"/>
    </xf>
    <xf numFmtId="176" fontId="5" fillId="0" borderId="9"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wrapText="1"/>
    </xf>
    <xf numFmtId="176" fontId="5" fillId="0" borderId="10" xfId="0" applyNumberFormat="1" applyFont="1" applyFill="1" applyBorder="1" applyAlignment="1">
      <alignment horizontal="center" vertical="center" wrapText="1"/>
    </xf>
    <xf numFmtId="178" fontId="5" fillId="0" borderId="3" xfId="0" applyNumberFormat="1" applyFont="1" applyFill="1" applyBorder="1" applyAlignment="1">
      <alignment horizontal="right" vertical="center"/>
    </xf>
    <xf numFmtId="178" fontId="5" fillId="0" borderId="1" xfId="0" applyNumberFormat="1" applyFont="1" applyFill="1" applyBorder="1" applyAlignment="1">
      <alignment horizontal="right" vertical="center"/>
    </xf>
    <xf numFmtId="178" fontId="5" fillId="0" borderId="1" xfId="0" applyNumberFormat="1" applyFont="1" applyFill="1" applyBorder="1" applyAlignment="1">
      <alignment horizontal="right" vertical="center" wrapText="1"/>
    </xf>
    <xf numFmtId="176" fontId="5" fillId="0" borderId="1" xfId="0" applyNumberFormat="1" applyFont="1" applyFill="1" applyBorder="1" applyAlignment="1">
      <alignment horizontal="center" vertical="center" wrapText="1"/>
    </xf>
    <xf numFmtId="176" fontId="5" fillId="0" borderId="4"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5" xfId="0" applyNumberFormat="1" applyFont="1" applyFill="1" applyBorder="1" applyAlignment="1">
      <alignment horizontal="right" vertical="center" wrapText="1"/>
    </xf>
    <xf numFmtId="176" fontId="5" fillId="8" borderId="64" xfId="0" applyNumberFormat="1" applyFont="1" applyFill="1" applyBorder="1">
      <alignment vertical="center"/>
    </xf>
    <xf numFmtId="176" fontId="5" fillId="8" borderId="65" xfId="0" applyNumberFormat="1" applyFont="1" applyFill="1" applyBorder="1">
      <alignment vertical="center"/>
    </xf>
    <xf numFmtId="176" fontId="5" fillId="7" borderId="65" xfId="0" applyNumberFormat="1" applyFont="1" applyFill="1" applyBorder="1">
      <alignment vertical="center"/>
    </xf>
    <xf numFmtId="176" fontId="5" fillId="0" borderId="66" xfId="0" applyNumberFormat="1" applyFont="1" applyBorder="1">
      <alignment vertical="center"/>
    </xf>
    <xf numFmtId="176" fontId="5" fillId="0" borderId="67" xfId="0" applyNumberFormat="1" applyFont="1" applyBorder="1">
      <alignment vertical="center"/>
    </xf>
    <xf numFmtId="176" fontId="13" fillId="0" borderId="68" xfId="0" applyNumberFormat="1" applyFont="1" applyBorder="1">
      <alignment vertical="center"/>
    </xf>
    <xf numFmtId="176" fontId="13" fillId="7" borderId="68" xfId="0" applyNumberFormat="1" applyFont="1" applyFill="1" applyBorder="1">
      <alignment vertical="center"/>
    </xf>
    <xf numFmtId="176" fontId="13" fillId="0" borderId="69" xfId="0" applyNumberFormat="1" applyFont="1" applyBorder="1">
      <alignment vertical="center"/>
    </xf>
    <xf numFmtId="176" fontId="13" fillId="0" borderId="70" xfId="0" applyNumberFormat="1" applyFont="1" applyBorder="1">
      <alignment vertical="center"/>
    </xf>
    <xf numFmtId="176" fontId="13" fillId="0" borderId="59" xfId="0" applyNumberFormat="1" applyFont="1" applyBorder="1">
      <alignment vertical="center"/>
    </xf>
    <xf numFmtId="176" fontId="0" fillId="0" borderId="0" xfId="0" applyNumberFormat="1" applyBorder="1" applyAlignment="1">
      <alignment vertical="center"/>
    </xf>
    <xf numFmtId="176" fontId="0" fillId="2" borderId="55" xfId="0" applyNumberFormat="1" applyFill="1" applyBorder="1" applyAlignment="1">
      <alignment horizontal="center" vertical="center" wrapText="1"/>
    </xf>
    <xf numFmtId="176" fontId="0" fillId="2" borderId="74" xfId="0" applyNumberFormat="1" applyFill="1" applyBorder="1" applyAlignment="1">
      <alignment horizontal="center" vertical="center"/>
    </xf>
    <xf numFmtId="176" fontId="0" fillId="6" borderId="35" xfId="0" applyNumberFormat="1" applyFill="1" applyBorder="1" applyAlignment="1">
      <alignment horizontal="center" vertical="center"/>
    </xf>
    <xf numFmtId="176" fontId="0" fillId="2" borderId="74" xfId="0" applyNumberFormat="1" applyFill="1" applyBorder="1" applyAlignment="1">
      <alignment horizontal="center" vertical="center" wrapText="1"/>
    </xf>
    <xf numFmtId="176" fontId="5" fillId="0" borderId="76" xfId="0" applyNumberFormat="1" applyFont="1" applyFill="1" applyBorder="1" applyAlignment="1">
      <alignment horizontal="right" vertical="center" wrapText="1"/>
    </xf>
    <xf numFmtId="176" fontId="1" fillId="0" borderId="20" xfId="0" applyNumberFormat="1" applyFont="1" applyBorder="1" applyAlignment="1">
      <alignment horizontal="center" vertical="center"/>
    </xf>
    <xf numFmtId="176" fontId="5" fillId="0" borderId="8"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37" xfId="0" applyNumberFormat="1" applyFont="1" applyBorder="1" applyAlignment="1">
      <alignment horizontal="center" vertical="center"/>
    </xf>
    <xf numFmtId="176" fontId="5" fillId="0" borderId="84" xfId="0" applyNumberFormat="1" applyFont="1" applyBorder="1" applyAlignment="1">
      <alignment horizontal="center" vertical="center"/>
    </xf>
    <xf numFmtId="176" fontId="5" fillId="0" borderId="111" xfId="0" applyNumberFormat="1" applyFont="1" applyFill="1" applyBorder="1" applyAlignment="1">
      <alignment horizontal="right" vertical="center" wrapText="1"/>
    </xf>
    <xf numFmtId="176" fontId="5" fillId="0" borderId="97" xfId="0" applyNumberFormat="1" applyFont="1" applyBorder="1" applyAlignment="1">
      <alignment horizontal="center" vertical="center"/>
    </xf>
    <xf numFmtId="176" fontId="13" fillId="0" borderId="43" xfId="0" applyNumberFormat="1" applyFont="1" applyBorder="1">
      <alignment vertical="center"/>
    </xf>
    <xf numFmtId="176" fontId="13" fillId="0" borderId="56" xfId="0" applyNumberFormat="1" applyFont="1" applyBorder="1">
      <alignment vertical="center"/>
    </xf>
    <xf numFmtId="176" fontId="13" fillId="7" borderId="56" xfId="0" applyNumberFormat="1" applyFont="1" applyFill="1" applyBorder="1">
      <alignment vertical="center"/>
    </xf>
    <xf numFmtId="176" fontId="13" fillId="0" borderId="57" xfId="0" applyNumberFormat="1" applyFont="1" applyBorder="1">
      <alignment vertical="center"/>
    </xf>
    <xf numFmtId="176" fontId="5" fillId="0" borderId="64" xfId="0" applyNumberFormat="1" applyFont="1" applyBorder="1">
      <alignment vertical="center"/>
    </xf>
    <xf numFmtId="176" fontId="5" fillId="0" borderId="65" xfId="0" applyNumberFormat="1" applyFont="1" applyBorder="1">
      <alignment vertical="center"/>
    </xf>
    <xf numFmtId="176" fontId="5" fillId="0" borderId="112" xfId="0" applyNumberFormat="1" applyFont="1" applyFill="1" applyBorder="1" applyAlignment="1">
      <alignment horizontal="center" vertical="center" wrapText="1"/>
    </xf>
    <xf numFmtId="176" fontId="16" fillId="0" borderId="1" xfId="0" applyNumberFormat="1" applyFont="1" applyBorder="1">
      <alignment vertical="center"/>
    </xf>
    <xf numFmtId="0" fontId="0" fillId="2" borderId="1" xfId="0" applyFill="1" applyBorder="1" applyAlignment="1">
      <alignment horizontal="center" vertical="center"/>
    </xf>
    <xf numFmtId="176" fontId="0" fillId="0" borderId="15" xfId="0" applyNumberFormat="1" applyBorder="1">
      <alignment vertical="center"/>
    </xf>
    <xf numFmtId="176" fontId="0" fillId="0" borderId="27" xfId="0" applyNumberFormat="1" applyBorder="1">
      <alignment vertical="center"/>
    </xf>
    <xf numFmtId="176" fontId="0" fillId="4" borderId="2" xfId="0" applyNumberFormat="1" applyFill="1" applyBorder="1">
      <alignment vertical="center"/>
    </xf>
    <xf numFmtId="176" fontId="0" fillId="4" borderId="110" xfId="0" applyNumberFormat="1" applyFill="1" applyBorder="1">
      <alignment vertical="center"/>
    </xf>
    <xf numFmtId="176" fontId="16" fillId="4" borderId="116" xfId="0" applyNumberFormat="1" applyFont="1" applyFill="1" applyBorder="1">
      <alignment vertical="center"/>
    </xf>
    <xf numFmtId="176" fontId="16" fillId="4" borderId="1" xfId="0" applyNumberFormat="1" applyFont="1" applyFill="1" applyBorder="1">
      <alignment vertical="center"/>
    </xf>
    <xf numFmtId="176" fontId="16" fillId="5" borderId="1" xfId="0" applyNumberFormat="1" applyFont="1" applyFill="1" applyBorder="1">
      <alignment vertical="center"/>
    </xf>
    <xf numFmtId="179" fontId="0" fillId="2" borderId="17" xfId="0" applyNumberFormat="1" applyFill="1" applyBorder="1" applyAlignment="1">
      <alignment horizontal="center" vertical="center" wrapText="1"/>
    </xf>
    <xf numFmtId="176" fontId="0" fillId="10" borderId="11" xfId="0" applyNumberFormat="1" applyFill="1" applyBorder="1" applyAlignment="1">
      <alignment horizontal="center" vertical="center"/>
    </xf>
    <xf numFmtId="176" fontId="15" fillId="0" borderId="48" xfId="0" applyNumberFormat="1" applyFont="1" applyBorder="1">
      <alignment vertical="center"/>
    </xf>
    <xf numFmtId="176" fontId="15" fillId="0" borderId="49" xfId="0" applyNumberFormat="1" applyFont="1" applyBorder="1">
      <alignment vertical="center"/>
    </xf>
    <xf numFmtId="176" fontId="15" fillId="0" borderId="53" xfId="0" applyNumberFormat="1" applyFont="1" applyBorder="1">
      <alignment vertical="center"/>
    </xf>
    <xf numFmtId="176" fontId="15" fillId="0" borderId="54" xfId="0" applyNumberFormat="1" applyFont="1" applyBorder="1">
      <alignment vertical="center"/>
    </xf>
    <xf numFmtId="176" fontId="5" fillId="0" borderId="10" xfId="0" applyNumberFormat="1" applyFont="1" applyFill="1" applyBorder="1" applyAlignment="1">
      <alignment vertical="center" wrapText="1"/>
    </xf>
    <xf numFmtId="0" fontId="0" fillId="11" borderId="1" xfId="0" applyFill="1" applyBorder="1" applyAlignment="1">
      <alignment horizontal="center" vertical="center"/>
    </xf>
    <xf numFmtId="0" fontId="0" fillId="0" borderId="0" xfId="0" applyAlignment="1">
      <alignment vertical="center"/>
    </xf>
    <xf numFmtId="177" fontId="0" fillId="0" borderId="7" xfId="0" applyNumberFormat="1" applyBorder="1" applyAlignment="1">
      <alignment vertical="center"/>
    </xf>
    <xf numFmtId="0" fontId="0" fillId="0" borderId="7" xfId="0" applyBorder="1" applyAlignment="1">
      <alignment vertical="center"/>
    </xf>
    <xf numFmtId="176" fontId="0" fillId="0" borderId="7" xfId="0" applyNumberFormat="1" applyBorder="1" applyAlignment="1">
      <alignment vertical="center"/>
    </xf>
    <xf numFmtId="177" fontId="0" fillId="0" borderId="1" xfId="0" applyNumberFormat="1" applyBorder="1" applyAlignment="1">
      <alignment vertical="center"/>
    </xf>
    <xf numFmtId="0" fontId="0" fillId="0" borderId="1" xfId="0" applyBorder="1" applyAlignment="1">
      <alignment vertical="center"/>
    </xf>
    <xf numFmtId="176" fontId="0" fillId="0" borderId="1" xfId="0" applyNumberFormat="1" applyBorder="1" applyAlignment="1">
      <alignment vertical="center"/>
    </xf>
    <xf numFmtId="177" fontId="0" fillId="0" borderId="1" xfId="0" applyNumberFormat="1" applyFill="1" applyBorder="1" applyAlignment="1">
      <alignment vertical="center"/>
    </xf>
    <xf numFmtId="0" fontId="0" fillId="0" borderId="1" xfId="0" applyFill="1" applyBorder="1" applyAlignment="1">
      <alignment vertical="center"/>
    </xf>
    <xf numFmtId="176" fontId="0" fillId="0" borderId="1" xfId="0" applyNumberFormat="1" applyFill="1" applyBorder="1" applyAlignment="1">
      <alignment vertical="center"/>
    </xf>
    <xf numFmtId="0" fontId="0" fillId="0" borderId="0" xfId="0" applyFill="1" applyAlignment="1">
      <alignment vertical="center"/>
    </xf>
    <xf numFmtId="177" fontId="0" fillId="11" borderId="1" xfId="0" applyNumberFormat="1" applyFill="1" applyBorder="1" applyAlignment="1">
      <alignment vertical="center"/>
    </xf>
    <xf numFmtId="0" fontId="0" fillId="11" borderId="1" xfId="0" applyFill="1" applyBorder="1" applyAlignment="1">
      <alignment vertical="center"/>
    </xf>
    <xf numFmtId="176" fontId="0" fillId="11" borderId="1" xfId="0" applyNumberFormat="1" applyFill="1" applyBorder="1" applyAlignment="1">
      <alignment vertical="center"/>
    </xf>
    <xf numFmtId="177" fontId="0" fillId="0" borderId="0" xfId="0" applyNumberFormat="1" applyAlignment="1">
      <alignment vertical="center"/>
    </xf>
    <xf numFmtId="38" fontId="0" fillId="0" borderId="1" xfId="1" applyFont="1" applyBorder="1" applyAlignment="1">
      <alignment vertical="center"/>
    </xf>
    <xf numFmtId="9" fontId="0" fillId="0" borderId="0" xfId="0" applyNumberFormat="1" applyAlignment="1">
      <alignment vertical="center"/>
    </xf>
    <xf numFmtId="38" fontId="0" fillId="0" borderId="1" xfId="1" applyFont="1" applyFill="1" applyBorder="1" applyAlignment="1">
      <alignment vertical="center"/>
    </xf>
    <xf numFmtId="0" fontId="0" fillId="0" borderId="1" xfId="0" applyBorder="1" applyAlignment="1">
      <alignment horizontal="center" vertical="center" shrinkToFit="1"/>
    </xf>
    <xf numFmtId="176" fontId="0" fillId="0" borderId="9" xfId="0" applyNumberFormat="1" applyFont="1" applyBorder="1">
      <alignment vertical="center"/>
    </xf>
    <xf numFmtId="176" fontId="0" fillId="0" borderId="10" xfId="0" applyNumberFormat="1" applyFont="1" applyBorder="1">
      <alignment vertical="center"/>
    </xf>
    <xf numFmtId="176" fontId="0" fillId="0" borderId="12" xfId="0" applyNumberFormat="1" applyFont="1" applyBorder="1">
      <alignment vertical="center"/>
    </xf>
    <xf numFmtId="176" fontId="0" fillId="0" borderId="13" xfId="0" applyNumberFormat="1" applyFont="1" applyBorder="1">
      <alignment vertical="center"/>
    </xf>
    <xf numFmtId="176" fontId="0" fillId="0" borderId="6" xfId="0" applyNumberFormat="1" applyFont="1" applyBorder="1">
      <alignment vertical="center"/>
    </xf>
    <xf numFmtId="176" fontId="0" fillId="0" borderId="7" xfId="0" applyNumberFormat="1" applyFont="1" applyBorder="1">
      <alignment vertical="center"/>
    </xf>
    <xf numFmtId="176" fontId="0" fillId="0" borderId="3" xfId="0" applyNumberFormat="1" applyFont="1" applyBorder="1">
      <alignment vertical="center"/>
    </xf>
    <xf numFmtId="176" fontId="0" fillId="0" borderId="1" xfId="0" applyNumberFormat="1" applyFont="1" applyBorder="1">
      <alignment vertical="center"/>
    </xf>
    <xf numFmtId="176" fontId="0" fillId="4" borderId="6" xfId="0" applyNumberFormat="1" applyFont="1" applyFill="1" applyBorder="1">
      <alignment vertical="center"/>
    </xf>
    <xf numFmtId="176" fontId="0" fillId="4" borderId="7" xfId="0" applyNumberFormat="1" applyFont="1" applyFill="1" applyBorder="1">
      <alignment vertical="center"/>
    </xf>
    <xf numFmtId="176" fontId="0" fillId="5" borderId="117" xfId="0" applyNumberFormat="1" applyFont="1" applyFill="1" applyBorder="1">
      <alignment vertical="center"/>
    </xf>
    <xf numFmtId="176" fontId="5" fillId="0" borderId="9" xfId="0" applyNumberFormat="1" applyFont="1" applyFill="1" applyBorder="1">
      <alignment vertical="center"/>
    </xf>
    <xf numFmtId="176" fontId="5" fillId="0" borderId="10" xfId="0" applyNumberFormat="1" applyFont="1" applyFill="1" applyBorder="1">
      <alignment vertical="center"/>
    </xf>
    <xf numFmtId="176" fontId="5" fillId="0" borderId="8" xfId="0" applyNumberFormat="1" applyFont="1" applyFill="1" applyBorder="1">
      <alignment vertical="center"/>
    </xf>
    <xf numFmtId="176" fontId="5" fillId="0" borderId="9" xfId="0" applyNumberFormat="1" applyFont="1" applyBorder="1">
      <alignment vertical="center"/>
    </xf>
    <xf numFmtId="176" fontId="5" fillId="0" borderId="12" xfId="0" applyNumberFormat="1" applyFont="1" applyFill="1" applyBorder="1">
      <alignment vertical="center"/>
    </xf>
    <xf numFmtId="176" fontId="5" fillId="0" borderId="13" xfId="0" applyNumberFormat="1" applyFont="1" applyFill="1" applyBorder="1">
      <alignment vertical="center"/>
    </xf>
    <xf numFmtId="176" fontId="5" fillId="0" borderId="11" xfId="0" applyNumberFormat="1" applyFont="1" applyFill="1" applyBorder="1">
      <alignment vertical="center"/>
    </xf>
    <xf numFmtId="176" fontId="5" fillId="0" borderId="47" xfId="0" applyNumberFormat="1" applyFont="1" applyFill="1" applyBorder="1">
      <alignment vertical="center"/>
    </xf>
    <xf numFmtId="176" fontId="5" fillId="0" borderId="12" xfId="0" applyNumberFormat="1" applyFont="1" applyBorder="1">
      <alignment vertical="center"/>
    </xf>
    <xf numFmtId="176" fontId="5" fillId="0" borderId="6" xfId="0" applyNumberFormat="1" applyFont="1" applyFill="1" applyBorder="1">
      <alignment vertical="center"/>
    </xf>
    <xf numFmtId="176" fontId="5" fillId="0" borderId="7" xfId="0" applyNumberFormat="1" applyFont="1" applyFill="1" applyBorder="1">
      <alignment vertical="center"/>
    </xf>
    <xf numFmtId="176" fontId="5" fillId="0" borderId="15" xfId="0" applyNumberFormat="1" applyFont="1" applyFill="1" applyBorder="1">
      <alignment vertical="center"/>
    </xf>
    <xf numFmtId="176" fontId="5" fillId="0" borderId="4" xfId="0" applyNumberFormat="1" applyFont="1" applyFill="1" applyBorder="1">
      <alignment vertical="center"/>
    </xf>
    <xf numFmtId="176" fontId="5" fillId="0" borderId="5" xfId="0" applyNumberFormat="1" applyFont="1" applyFill="1" applyBorder="1">
      <alignment vertical="center"/>
    </xf>
    <xf numFmtId="176" fontId="5" fillId="0" borderId="44" xfId="0" applyNumberFormat="1" applyFont="1" applyFill="1" applyBorder="1">
      <alignment vertical="center"/>
    </xf>
    <xf numFmtId="176" fontId="5" fillId="0" borderId="0" xfId="0" applyNumberFormat="1" applyFont="1" applyFill="1" applyBorder="1">
      <alignment vertical="center"/>
    </xf>
    <xf numFmtId="176" fontId="5" fillId="0" borderId="73" xfId="0" applyNumberFormat="1" applyFont="1" applyBorder="1">
      <alignment vertical="center"/>
    </xf>
    <xf numFmtId="176" fontId="5" fillId="0" borderId="45" xfId="0" applyNumberFormat="1" applyFont="1" applyFill="1" applyBorder="1">
      <alignment vertical="center"/>
    </xf>
    <xf numFmtId="176" fontId="5" fillId="0" borderId="26" xfId="0" applyNumberFormat="1" applyFont="1" applyFill="1" applyBorder="1">
      <alignment vertical="center"/>
    </xf>
    <xf numFmtId="176" fontId="5" fillId="0" borderId="72" xfId="0" applyNumberFormat="1" applyFont="1" applyBorder="1">
      <alignment vertical="center"/>
    </xf>
    <xf numFmtId="176" fontId="5" fillId="0" borderId="46" xfId="0" applyNumberFormat="1" applyFont="1" applyBorder="1">
      <alignment vertical="center"/>
    </xf>
    <xf numFmtId="176" fontId="5" fillId="0" borderId="10" xfId="0" applyNumberFormat="1" applyFont="1" applyBorder="1">
      <alignment vertical="center"/>
    </xf>
    <xf numFmtId="176" fontId="5" fillId="6" borderId="5" xfId="0" applyNumberFormat="1" applyFont="1" applyFill="1" applyBorder="1">
      <alignment vertical="center"/>
    </xf>
    <xf numFmtId="176" fontId="5" fillId="0" borderId="8" xfId="0" applyNumberFormat="1" applyFont="1" applyBorder="1">
      <alignment vertical="center"/>
    </xf>
    <xf numFmtId="176" fontId="5" fillId="0" borderId="45" xfId="0" applyNumberFormat="1" applyFont="1" applyBorder="1">
      <alignment vertical="center"/>
    </xf>
    <xf numFmtId="176" fontId="5" fillId="0" borderId="13" xfId="0" applyNumberFormat="1" applyFont="1" applyBorder="1">
      <alignment vertical="center"/>
    </xf>
    <xf numFmtId="176" fontId="5" fillId="0" borderId="11" xfId="0" applyNumberFormat="1" applyFont="1" applyBorder="1">
      <alignment vertical="center"/>
    </xf>
    <xf numFmtId="176" fontId="5" fillId="7" borderId="10" xfId="0" applyNumberFormat="1" applyFont="1" applyFill="1" applyBorder="1">
      <alignment vertical="center"/>
    </xf>
    <xf numFmtId="176" fontId="5" fillId="0" borderId="32" xfId="0" applyNumberFormat="1" applyFont="1" applyBorder="1">
      <alignment vertical="center"/>
    </xf>
    <xf numFmtId="176" fontId="5" fillId="0" borderId="71" xfId="0" applyNumberFormat="1" applyFont="1" applyBorder="1" applyAlignment="1">
      <alignment vertical="center"/>
    </xf>
    <xf numFmtId="176" fontId="5" fillId="0" borderId="118" xfId="0" applyNumberFormat="1" applyFont="1" applyBorder="1">
      <alignment vertical="center"/>
    </xf>
    <xf numFmtId="176" fontId="5" fillId="0" borderId="119" xfId="0" applyNumberFormat="1" applyFont="1" applyBorder="1">
      <alignment vertical="center"/>
    </xf>
    <xf numFmtId="176" fontId="5" fillId="7" borderId="5" xfId="0" applyNumberFormat="1" applyFont="1" applyFill="1" applyBorder="1">
      <alignment vertical="center"/>
    </xf>
    <xf numFmtId="176" fontId="5" fillId="0" borderId="76" xfId="0" applyNumberFormat="1" applyFont="1" applyBorder="1">
      <alignment vertical="center"/>
    </xf>
    <xf numFmtId="176" fontId="5" fillId="0" borderId="73" xfId="0" applyNumberFormat="1" applyFont="1" applyBorder="1" applyAlignment="1">
      <alignment vertical="center"/>
    </xf>
    <xf numFmtId="176" fontId="5" fillId="7" borderId="13" xfId="0" applyNumberFormat="1" applyFont="1" applyFill="1" applyBorder="1">
      <alignment vertical="center"/>
    </xf>
    <xf numFmtId="176" fontId="5" fillId="0" borderId="47" xfId="0" applyNumberFormat="1" applyFont="1" applyBorder="1">
      <alignment vertical="center"/>
    </xf>
    <xf numFmtId="176" fontId="5" fillId="0" borderId="72" xfId="0" applyNumberFormat="1" applyFont="1" applyBorder="1" applyAlignment="1">
      <alignment vertical="center"/>
    </xf>
    <xf numFmtId="176" fontId="5" fillId="0" borderId="75" xfId="0" applyNumberFormat="1" applyFont="1" applyBorder="1">
      <alignment vertical="center"/>
    </xf>
    <xf numFmtId="176" fontId="5" fillId="0" borderId="49" xfId="0" applyNumberFormat="1" applyFont="1" applyBorder="1">
      <alignment vertical="center"/>
    </xf>
    <xf numFmtId="176" fontId="5" fillId="6" borderId="49" xfId="0" applyNumberFormat="1" applyFont="1" applyFill="1" applyBorder="1">
      <alignment vertical="center"/>
    </xf>
    <xf numFmtId="176" fontId="5" fillId="0" borderId="53" xfId="0" applyNumberFormat="1" applyFont="1" applyBorder="1">
      <alignment vertical="center"/>
    </xf>
    <xf numFmtId="176" fontId="5" fillId="0" borderId="54" xfId="0" applyNumberFormat="1" applyFont="1" applyBorder="1">
      <alignment vertical="center"/>
    </xf>
    <xf numFmtId="176" fontId="5" fillId="0" borderId="35" xfId="0" applyNumberFormat="1" applyFont="1" applyBorder="1">
      <alignment vertical="center"/>
    </xf>
    <xf numFmtId="176" fontId="5" fillId="7" borderId="35" xfId="0" applyNumberFormat="1" applyFont="1" applyFill="1" applyBorder="1">
      <alignment vertical="center"/>
    </xf>
    <xf numFmtId="176" fontId="5" fillId="0" borderId="52" xfId="0" applyNumberFormat="1" applyFont="1" applyBorder="1">
      <alignment vertical="center"/>
    </xf>
    <xf numFmtId="176" fontId="0" fillId="0" borderId="20" xfId="0" applyNumberFormat="1" applyFont="1" applyBorder="1" applyAlignment="1">
      <alignment horizontal="center" vertical="center"/>
    </xf>
    <xf numFmtId="176" fontId="5" fillId="7" borderId="49" xfId="0" applyNumberFormat="1" applyFont="1" applyFill="1" applyBorder="1">
      <alignment vertical="center"/>
    </xf>
    <xf numFmtId="176" fontId="0" fillId="0" borderId="18" xfId="0" applyNumberFormat="1" applyFont="1" applyBorder="1">
      <alignment vertical="center"/>
    </xf>
    <xf numFmtId="176" fontId="0" fillId="0" borderId="0" xfId="0" applyNumberFormat="1" applyFont="1">
      <alignment vertical="center"/>
    </xf>
    <xf numFmtId="176" fontId="5" fillId="7" borderId="23" xfId="0" applyNumberFormat="1" applyFont="1" applyFill="1" applyBorder="1">
      <alignment vertical="center"/>
    </xf>
    <xf numFmtId="176" fontId="5" fillId="0" borderId="55" xfId="0" applyNumberFormat="1" applyFont="1" applyBorder="1">
      <alignment vertical="center"/>
    </xf>
    <xf numFmtId="176" fontId="0" fillId="0" borderId="19" xfId="0" applyNumberFormat="1" applyFont="1" applyBorder="1" applyAlignment="1">
      <alignment horizontal="center" vertical="center"/>
    </xf>
    <xf numFmtId="176" fontId="5" fillId="0" borderId="48" xfId="0" applyNumberFormat="1" applyFont="1" applyBorder="1">
      <alignment vertical="center"/>
    </xf>
    <xf numFmtId="176" fontId="5" fillId="0" borderId="50" xfId="0" applyNumberFormat="1" applyFont="1" applyBorder="1">
      <alignment vertical="center"/>
    </xf>
    <xf numFmtId="176" fontId="5" fillId="0" borderId="51" xfId="0" applyNumberFormat="1" applyFont="1" applyBorder="1">
      <alignment vertical="center"/>
    </xf>
    <xf numFmtId="176" fontId="0" fillId="0" borderId="0" xfId="0" applyNumberFormat="1" applyFont="1" applyBorder="1" applyAlignment="1">
      <alignment horizontal="center" vertical="center"/>
    </xf>
    <xf numFmtId="176" fontId="0" fillId="0" borderId="0" xfId="0" applyNumberFormat="1" applyFont="1" applyAlignment="1">
      <alignment vertical="center"/>
    </xf>
    <xf numFmtId="176" fontId="0" fillId="2" borderId="29" xfId="0" applyNumberFormat="1" applyFont="1" applyFill="1" applyBorder="1" applyAlignment="1">
      <alignment horizontal="center" vertical="center"/>
    </xf>
    <xf numFmtId="176" fontId="0" fillId="2" borderId="23" xfId="0" applyNumberFormat="1" applyFont="1" applyFill="1" applyBorder="1" applyAlignment="1">
      <alignment horizontal="center" vertical="center"/>
    </xf>
    <xf numFmtId="176" fontId="0" fillId="2" borderId="23" xfId="0" applyNumberFormat="1" applyFont="1" applyFill="1" applyBorder="1" applyAlignment="1">
      <alignment horizontal="center" vertical="center" wrapText="1"/>
    </xf>
    <xf numFmtId="176" fontId="0" fillId="2" borderId="55" xfId="0" applyNumberFormat="1" applyFont="1" applyFill="1" applyBorder="1" applyAlignment="1">
      <alignment horizontal="center" vertical="center" wrapText="1"/>
    </xf>
    <xf numFmtId="176" fontId="0" fillId="0" borderId="0" xfId="0" applyNumberFormat="1" applyAlignment="1">
      <alignment horizontal="center" vertical="center"/>
    </xf>
    <xf numFmtId="176" fontId="8" fillId="0" borderId="0" xfId="0" applyNumberFormat="1" applyFont="1" applyBorder="1" applyAlignment="1">
      <alignment horizontal="center" vertical="center"/>
    </xf>
    <xf numFmtId="176" fontId="13" fillId="0" borderId="0" xfId="0" applyNumberFormat="1" applyFont="1" applyBorder="1">
      <alignment vertical="center"/>
    </xf>
    <xf numFmtId="176" fontId="13" fillId="0" borderId="0" xfId="0" applyNumberFormat="1" applyFont="1" applyFill="1" applyBorder="1">
      <alignment vertical="center"/>
    </xf>
    <xf numFmtId="176" fontId="0" fillId="0" borderId="0" xfId="0" applyNumberFormat="1" applyAlignment="1">
      <alignment horizontal="center" vertical="center"/>
    </xf>
    <xf numFmtId="176" fontId="6" fillId="0" borderId="0" xfId="0" applyNumberFormat="1" applyFont="1" applyAlignment="1">
      <alignment horizontal="left" vertical="center"/>
    </xf>
    <xf numFmtId="176" fontId="5" fillId="0" borderId="0" xfId="0" applyNumberFormat="1" applyFont="1" applyBorder="1">
      <alignment vertical="center"/>
    </xf>
    <xf numFmtId="176" fontId="0" fillId="0" borderId="0" xfId="0" applyNumberFormat="1" applyFont="1" applyBorder="1" applyAlignment="1">
      <alignment horizontal="left" vertical="center"/>
    </xf>
    <xf numFmtId="176" fontId="4" fillId="0" borderId="0" xfId="0" applyNumberFormat="1" applyFont="1" applyBorder="1" applyAlignment="1">
      <alignment horizontal="left" vertical="center"/>
    </xf>
    <xf numFmtId="176" fontId="0" fillId="0" borderId="85" xfId="0" applyNumberFormat="1" applyBorder="1" applyAlignment="1">
      <alignment horizontal="center" vertical="center"/>
    </xf>
    <xf numFmtId="176" fontId="0" fillId="0" borderId="85" xfId="0" applyNumberFormat="1" applyBorder="1">
      <alignment vertical="center"/>
    </xf>
    <xf numFmtId="176" fontId="11" fillId="0" borderId="0" xfId="0" applyNumberFormat="1" applyFont="1" applyBorder="1">
      <alignment vertical="center"/>
    </xf>
    <xf numFmtId="176" fontId="11" fillId="0" borderId="0" xfId="0" applyNumberFormat="1" applyFont="1" applyFill="1" applyBorder="1">
      <alignment vertical="center"/>
    </xf>
    <xf numFmtId="176" fontId="16" fillId="0" borderId="32" xfId="0" applyNumberFormat="1" applyFont="1" applyBorder="1" applyAlignment="1">
      <alignment horizontal="center" vertical="center"/>
    </xf>
    <xf numFmtId="176" fontId="16" fillId="0" borderId="98" xfId="0" applyNumberFormat="1" applyFont="1" applyBorder="1" applyAlignment="1">
      <alignment horizontal="left" vertical="center" wrapText="1"/>
    </xf>
    <xf numFmtId="176" fontId="16" fillId="0" borderId="113" xfId="0" applyNumberFormat="1" applyFont="1" applyBorder="1" applyAlignment="1">
      <alignment horizontal="left" vertical="center" wrapText="1"/>
    </xf>
    <xf numFmtId="176" fontId="16" fillId="0" borderId="97" xfId="0" applyNumberFormat="1" applyFont="1" applyBorder="1" applyAlignment="1">
      <alignment horizontal="left" vertical="center" wrapText="1"/>
    </xf>
    <xf numFmtId="176" fontId="16" fillId="0" borderId="44" xfId="0" applyNumberFormat="1" applyFont="1" applyBorder="1" applyAlignment="1">
      <alignment horizontal="left" vertical="center" wrapText="1"/>
    </xf>
    <xf numFmtId="176" fontId="16" fillId="0" borderId="114" xfId="0" applyNumberFormat="1" applyFont="1" applyBorder="1" applyAlignment="1">
      <alignment horizontal="left" vertical="center" wrapText="1"/>
    </xf>
    <xf numFmtId="176" fontId="16" fillId="0" borderId="115" xfId="0" applyNumberFormat="1" applyFont="1" applyBorder="1" applyAlignment="1">
      <alignment horizontal="left" vertical="center" wrapText="1"/>
    </xf>
    <xf numFmtId="176" fontId="3" fillId="0" borderId="98" xfId="0" applyNumberFormat="1" applyFont="1" applyBorder="1" applyAlignment="1">
      <alignment horizontal="center" vertical="center"/>
    </xf>
    <xf numFmtId="176" fontId="3" fillId="0" borderId="99" xfId="0" applyNumberFormat="1" applyFont="1" applyBorder="1" applyAlignment="1">
      <alignment horizontal="center" vertical="center"/>
    </xf>
    <xf numFmtId="176" fontId="3" fillId="0" borderId="78" xfId="0" applyNumberFormat="1" applyFont="1" applyBorder="1" applyAlignment="1">
      <alignment horizontal="center" vertical="center"/>
    </xf>
    <xf numFmtId="176" fontId="3" fillId="0" borderId="79" xfId="0" applyNumberFormat="1" applyFont="1" applyBorder="1" applyAlignment="1">
      <alignment horizontal="center" vertical="center"/>
    </xf>
    <xf numFmtId="176" fontId="3" fillId="0" borderId="96" xfId="0" applyNumberFormat="1" applyFont="1" applyBorder="1" applyAlignment="1">
      <alignment horizontal="center" vertical="center"/>
    </xf>
    <xf numFmtId="176" fontId="4" fillId="0" borderId="0" xfId="0" applyNumberFormat="1" applyFont="1" applyBorder="1" applyAlignment="1">
      <alignment horizontal="left" vertical="center"/>
    </xf>
    <xf numFmtId="0" fontId="5" fillId="0" borderId="0" xfId="0" applyFont="1" applyAlignment="1">
      <alignment horizontal="left" vertical="center"/>
    </xf>
    <xf numFmtId="0" fontId="0" fillId="0" borderId="0" xfId="0" applyAlignment="1">
      <alignment vertical="center"/>
    </xf>
    <xf numFmtId="176" fontId="10" fillId="9" borderId="103" xfId="0" applyNumberFormat="1" applyFont="1" applyFill="1" applyBorder="1" applyAlignment="1">
      <alignment horizontal="center" vertical="center"/>
    </xf>
    <xf numFmtId="176" fontId="10" fillId="9" borderId="104" xfId="0" applyNumberFormat="1" applyFont="1" applyFill="1" applyBorder="1" applyAlignment="1">
      <alignment horizontal="center" vertical="center"/>
    </xf>
    <xf numFmtId="176" fontId="6" fillId="0" borderId="0" xfId="0" applyNumberFormat="1" applyFont="1" applyAlignment="1">
      <alignment horizontal="left" vertical="center"/>
    </xf>
    <xf numFmtId="176" fontId="0" fillId="0" borderId="22" xfId="0" applyNumberFormat="1" applyBorder="1" applyAlignment="1">
      <alignment horizontal="center" vertical="center"/>
    </xf>
    <xf numFmtId="176" fontId="0" fillId="0" borderId="102" xfId="0" applyNumberFormat="1" applyBorder="1" applyAlignment="1">
      <alignment horizontal="center" vertical="center"/>
    </xf>
    <xf numFmtId="176" fontId="8" fillId="0" borderId="98" xfId="0" applyNumberFormat="1" applyFont="1" applyBorder="1" applyAlignment="1">
      <alignment horizontal="center" vertical="center"/>
    </xf>
    <xf numFmtId="176" fontId="8" fillId="0" borderId="99" xfId="0" applyNumberFormat="1" applyFont="1" applyBorder="1" applyAlignment="1">
      <alignment horizontal="center" vertical="center"/>
    </xf>
    <xf numFmtId="176" fontId="8" fillId="0" borderId="82" xfId="0" applyNumberFormat="1" applyFont="1" applyBorder="1" applyAlignment="1">
      <alignment horizontal="center" vertical="center"/>
    </xf>
    <xf numFmtId="176" fontId="0" fillId="0" borderId="85" xfId="0" applyNumberFormat="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176" fontId="0" fillId="0" borderId="52" xfId="0" applyNumberFormat="1" applyFont="1" applyBorder="1" applyAlignment="1">
      <alignment horizontal="left" vertical="center" wrapText="1"/>
    </xf>
    <xf numFmtId="176" fontId="0" fillId="0" borderId="105" xfId="0" applyNumberFormat="1" applyFont="1" applyBorder="1" applyAlignment="1">
      <alignment horizontal="left" vertical="center" wrapText="1"/>
    </xf>
    <xf numFmtId="176" fontId="8" fillId="0" borderId="81" xfId="0" applyNumberFormat="1" applyFont="1" applyBorder="1" applyAlignment="1">
      <alignment horizontal="center" vertical="center"/>
    </xf>
    <xf numFmtId="176" fontId="8" fillId="0" borderId="83" xfId="0" applyNumberFormat="1" applyFont="1" applyBorder="1" applyAlignment="1">
      <alignment horizontal="center" vertical="center"/>
    </xf>
    <xf numFmtId="176" fontId="0" fillId="0" borderId="106" xfId="0" applyNumberFormat="1" applyFill="1" applyBorder="1" applyAlignment="1">
      <alignment horizontal="left" vertical="center" wrapText="1"/>
    </xf>
    <xf numFmtId="176" fontId="0" fillId="0" borderId="107" xfId="0" applyNumberFormat="1" applyFill="1" applyBorder="1" applyAlignment="1">
      <alignment horizontal="left" vertical="center" wrapText="1"/>
    </xf>
    <xf numFmtId="176" fontId="0" fillId="0" borderId="93" xfId="0" applyNumberFormat="1" applyFont="1" applyFill="1" applyBorder="1" applyAlignment="1">
      <alignment horizontal="left" vertical="center"/>
    </xf>
    <xf numFmtId="176" fontId="0" fillId="0" borderId="25" xfId="0" applyNumberFormat="1" applyFont="1" applyFill="1" applyBorder="1" applyAlignment="1">
      <alignment horizontal="left" vertical="center"/>
    </xf>
    <xf numFmtId="176" fontId="0" fillId="0" borderId="95" xfId="0" applyNumberFormat="1" applyFont="1" applyFill="1" applyBorder="1" applyAlignment="1">
      <alignment horizontal="left" vertical="center"/>
    </xf>
    <xf numFmtId="176" fontId="3" fillId="0" borderId="108" xfId="0" applyNumberFormat="1" applyFont="1" applyBorder="1" applyAlignment="1">
      <alignment horizontal="center" vertical="center"/>
    </xf>
    <xf numFmtId="176" fontId="3" fillId="0" borderId="56" xfId="0" applyNumberFormat="1" applyFont="1" applyBorder="1" applyAlignment="1">
      <alignment horizontal="center" vertical="center"/>
    </xf>
    <xf numFmtId="176" fontId="3" fillId="0" borderId="57" xfId="0" applyNumberFormat="1" applyFont="1" applyBorder="1" applyAlignment="1">
      <alignment horizontal="center" vertical="center"/>
    </xf>
    <xf numFmtId="176" fontId="0" fillId="0" borderId="90" xfId="0" applyNumberFormat="1" applyBorder="1" applyAlignment="1">
      <alignment horizontal="center" vertical="center"/>
    </xf>
    <xf numFmtId="176" fontId="0" fillId="0" borderId="91" xfId="0" applyNumberFormat="1" applyBorder="1" applyAlignment="1">
      <alignment horizontal="center" vertical="center"/>
    </xf>
    <xf numFmtId="176" fontId="0" fillId="0" borderId="94" xfId="0" applyNumberFormat="1" applyBorder="1" applyAlignment="1">
      <alignment horizontal="center" vertical="center"/>
    </xf>
    <xf numFmtId="176" fontId="0" fillId="0" borderId="55" xfId="0" applyNumberFormat="1" applyBorder="1" applyAlignment="1">
      <alignment horizontal="left" vertical="center" wrapText="1"/>
    </xf>
    <xf numFmtId="176" fontId="0" fillId="0" borderId="74" xfId="0" applyNumberFormat="1" applyBorder="1" applyAlignment="1">
      <alignment horizontal="left" vertical="center" wrapText="1"/>
    </xf>
    <xf numFmtId="176" fontId="0" fillId="0" borderId="21" xfId="0" applyNumberFormat="1" applyBorder="1" applyAlignment="1">
      <alignment horizontal="center" vertical="center"/>
    </xf>
    <xf numFmtId="176" fontId="3" fillId="0" borderId="0" xfId="0" applyNumberFormat="1" applyFont="1" applyAlignment="1">
      <alignment horizontal="center" vertical="center"/>
    </xf>
    <xf numFmtId="176" fontId="0" fillId="0" borderId="0" xfId="0" applyNumberFormat="1" applyAlignment="1">
      <alignment horizontal="left" vertical="center"/>
    </xf>
    <xf numFmtId="176" fontId="0" fillId="0" borderId="0" xfId="0" applyNumberFormat="1" applyFont="1" applyAlignment="1">
      <alignment horizontal="left" vertical="center"/>
    </xf>
    <xf numFmtId="176" fontId="5" fillId="0" borderId="0" xfId="0" applyNumberFormat="1" applyFont="1" applyAlignment="1">
      <alignment horizontal="center" vertical="center"/>
    </xf>
    <xf numFmtId="176" fontId="0" fillId="0" borderId="80" xfId="0" applyNumberFormat="1" applyFill="1" applyBorder="1" applyAlignment="1">
      <alignment horizontal="center" vertical="center"/>
    </xf>
    <xf numFmtId="176" fontId="0" fillId="0" borderId="77" xfId="0" applyNumberFormat="1" applyFill="1" applyBorder="1" applyAlignment="1">
      <alignment horizontal="center" vertical="center"/>
    </xf>
    <xf numFmtId="176" fontId="0" fillId="0" borderId="8" xfId="0" applyNumberFormat="1" applyFont="1" applyFill="1" applyBorder="1" applyAlignment="1">
      <alignment horizontal="left" vertical="center"/>
    </xf>
    <xf numFmtId="176" fontId="14" fillId="0" borderId="0" xfId="0" applyNumberFormat="1" applyFont="1" applyAlignment="1">
      <alignment horizontal="left" vertical="center"/>
    </xf>
    <xf numFmtId="176" fontId="0" fillId="0" borderId="90" xfId="0" applyNumberFormat="1" applyFont="1" applyBorder="1" applyAlignment="1">
      <alignment horizontal="center" vertical="center"/>
    </xf>
    <xf numFmtId="176" fontId="0" fillId="0" borderId="91" xfId="0" applyNumberFormat="1" applyFont="1" applyBorder="1" applyAlignment="1">
      <alignment horizontal="center" vertical="center"/>
    </xf>
    <xf numFmtId="176" fontId="0" fillId="0" borderId="94" xfId="0" applyNumberFormat="1" applyFont="1" applyBorder="1" applyAlignment="1">
      <alignment horizontal="center" vertical="center"/>
    </xf>
    <xf numFmtId="176" fontId="0" fillId="0" borderId="93" xfId="0" applyNumberFormat="1" applyFont="1" applyBorder="1" applyAlignment="1">
      <alignment horizontal="left" vertical="center"/>
    </xf>
    <xf numFmtId="176" fontId="0" fillId="0" borderId="25" xfId="0" applyNumberFormat="1" applyFont="1" applyBorder="1" applyAlignment="1">
      <alignment horizontal="left" vertical="center"/>
    </xf>
    <xf numFmtId="176" fontId="0" fillId="0" borderId="95" xfId="0" applyNumberFormat="1" applyFont="1" applyBorder="1" applyAlignment="1">
      <alignment horizontal="left" vertical="center"/>
    </xf>
    <xf numFmtId="176" fontId="0" fillId="0" borderId="98" xfId="0" applyNumberFormat="1" applyBorder="1" applyAlignment="1">
      <alignment horizontal="left" vertical="center" wrapText="1"/>
    </xf>
    <xf numFmtId="176" fontId="0" fillId="0" borderId="113" xfId="0" applyNumberFormat="1" applyBorder="1" applyAlignment="1">
      <alignment horizontal="left" vertical="center"/>
    </xf>
    <xf numFmtId="176" fontId="0" fillId="0" borderId="97" xfId="0" applyNumberFormat="1" applyBorder="1" applyAlignment="1">
      <alignment horizontal="left" vertical="center"/>
    </xf>
    <xf numFmtId="176" fontId="0" fillId="0" borderId="44" xfId="0" applyNumberFormat="1" applyBorder="1" applyAlignment="1">
      <alignment horizontal="left" vertical="center"/>
    </xf>
    <xf numFmtId="176" fontId="0" fillId="0" borderId="114" xfId="0" applyNumberFormat="1" applyBorder="1" applyAlignment="1">
      <alignment horizontal="left" vertical="center"/>
    </xf>
    <xf numFmtId="176" fontId="0" fillId="0" borderId="115" xfId="0" applyNumberFormat="1" applyBorder="1" applyAlignment="1">
      <alignment horizontal="left" vertical="center"/>
    </xf>
    <xf numFmtId="176" fontId="0" fillId="0" borderId="100" xfId="0" applyNumberFormat="1" applyBorder="1" applyAlignment="1">
      <alignment horizontal="center" vertical="center" wrapText="1"/>
    </xf>
    <xf numFmtId="176" fontId="0" fillId="0" borderId="101" xfId="0" applyNumberFormat="1" applyBorder="1" applyAlignment="1">
      <alignment horizontal="center" vertical="center" wrapText="1"/>
    </xf>
    <xf numFmtId="176" fontId="0" fillId="0" borderId="84" xfId="0" applyNumberFormat="1" applyFont="1" applyBorder="1" applyAlignment="1">
      <alignment horizontal="left" vertical="center"/>
    </xf>
    <xf numFmtId="176" fontId="0" fillId="0" borderId="85" xfId="0" applyNumberFormat="1" applyFont="1" applyBorder="1" applyAlignment="1">
      <alignment horizontal="left" vertical="center"/>
    </xf>
    <xf numFmtId="176" fontId="0" fillId="0" borderId="86" xfId="0" applyNumberFormat="1" applyFont="1" applyBorder="1" applyAlignment="1">
      <alignment horizontal="left" vertical="center"/>
    </xf>
    <xf numFmtId="176" fontId="0" fillId="0" borderId="120" xfId="0" applyNumberFormat="1" applyFont="1" applyBorder="1" applyAlignment="1">
      <alignment horizontal="left" vertical="center"/>
    </xf>
    <xf numFmtId="176" fontId="0" fillId="0" borderId="24" xfId="0" applyNumberFormat="1" applyFont="1" applyBorder="1" applyAlignment="1">
      <alignment horizontal="left" vertical="center"/>
    </xf>
    <xf numFmtId="176" fontId="0" fillId="0" borderId="121" xfId="0" applyNumberFormat="1" applyFont="1" applyBorder="1" applyAlignment="1">
      <alignment horizontal="left" vertical="center"/>
    </xf>
    <xf numFmtId="176" fontId="8" fillId="0" borderId="89" xfId="0" applyNumberFormat="1" applyFont="1" applyBorder="1" applyAlignment="1">
      <alignment horizontal="center" vertical="center"/>
    </xf>
    <xf numFmtId="176" fontId="0" fillId="0" borderId="92" xfId="0" applyNumberFormat="1" applyBorder="1" applyAlignment="1">
      <alignment horizontal="center" vertical="center"/>
    </xf>
    <xf numFmtId="176" fontId="0" fillId="0" borderId="93" xfId="0" applyNumberFormat="1" applyBorder="1" applyAlignment="1">
      <alignment horizontal="left" vertical="center"/>
    </xf>
    <xf numFmtId="176" fontId="0" fillId="0" borderId="25" xfId="0" applyNumberFormat="1" applyBorder="1" applyAlignment="1">
      <alignment horizontal="left" vertical="center"/>
    </xf>
    <xf numFmtId="176" fontId="0" fillId="0" borderId="46" xfId="0" applyNumberFormat="1" applyBorder="1" applyAlignment="1">
      <alignment horizontal="left" vertical="center"/>
    </xf>
    <xf numFmtId="176" fontId="0" fillId="0" borderId="87" xfId="0" applyNumberFormat="1" applyBorder="1" applyAlignment="1">
      <alignment horizontal="left" vertical="center"/>
    </xf>
    <xf numFmtId="176" fontId="0" fillId="0" borderId="26" xfId="0" applyNumberFormat="1" applyBorder="1" applyAlignment="1">
      <alignment horizontal="left" vertical="center"/>
    </xf>
    <xf numFmtId="176" fontId="0" fillId="0" borderId="45" xfId="0" applyNumberFormat="1" applyBorder="1" applyAlignment="1">
      <alignment horizontal="left" vertical="center"/>
    </xf>
    <xf numFmtId="176" fontId="0" fillId="0" borderId="81" xfId="0" applyNumberFormat="1" applyFont="1" applyBorder="1" applyAlignment="1">
      <alignment horizontal="left" vertical="center"/>
    </xf>
    <xf numFmtId="176" fontId="0" fillId="0" borderId="82" xfId="0" applyNumberFormat="1" applyFont="1" applyBorder="1" applyAlignment="1">
      <alignment horizontal="left" vertical="center"/>
    </xf>
    <xf numFmtId="176" fontId="0" fillId="0" borderId="83" xfId="0" applyNumberFormat="1" applyFont="1" applyBorder="1" applyAlignment="1">
      <alignment horizontal="left" vertical="center"/>
    </xf>
    <xf numFmtId="176" fontId="0" fillId="0" borderId="11" xfId="0" applyNumberFormat="1" applyFont="1" applyFill="1" applyBorder="1" applyAlignment="1">
      <alignment horizontal="left" vertical="center"/>
    </xf>
    <xf numFmtId="176" fontId="0" fillId="0" borderId="88" xfId="0" applyNumberFormat="1" applyFont="1" applyFill="1" applyBorder="1" applyAlignment="1">
      <alignment horizontal="left" vertical="center"/>
    </xf>
    <xf numFmtId="176" fontId="0" fillId="0" borderId="109" xfId="0" applyNumberFormat="1" applyFont="1" applyFill="1" applyBorder="1" applyAlignment="1">
      <alignment horizontal="left" vertical="center"/>
    </xf>
    <xf numFmtId="176" fontId="0" fillId="0" borderId="28" xfId="0" applyNumberFormat="1" applyFont="1" applyFill="1" applyBorder="1" applyAlignment="1">
      <alignment horizontal="left" vertical="center"/>
    </xf>
    <xf numFmtId="176" fontId="0" fillId="0" borderId="110" xfId="0" applyNumberFormat="1" applyFont="1" applyFill="1" applyBorder="1" applyAlignment="1">
      <alignment horizontal="left" vertical="center"/>
    </xf>
    <xf numFmtId="176" fontId="0" fillId="0" borderId="88" xfId="0" applyNumberFormat="1" applyBorder="1" applyAlignment="1">
      <alignment horizontal="left" vertical="center"/>
    </xf>
    <xf numFmtId="176" fontId="0" fillId="0" borderId="87" xfId="0" applyNumberFormat="1" applyFont="1" applyFill="1" applyBorder="1" applyAlignment="1">
      <alignment horizontal="left" vertical="center"/>
    </xf>
    <xf numFmtId="176" fontId="0" fillId="0" borderId="26" xfId="0" applyNumberFormat="1" applyFont="1" applyFill="1" applyBorder="1" applyAlignment="1">
      <alignment horizontal="left"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177" fontId="0" fillId="2" borderId="5" xfId="0" applyNumberFormat="1" applyFill="1" applyBorder="1" applyAlignment="1">
      <alignment horizontal="center" vertical="center" wrapText="1"/>
    </xf>
    <xf numFmtId="177" fontId="0" fillId="2" borderId="7" xfId="0" applyNumberFormat="1" applyFill="1" applyBorder="1" applyAlignment="1">
      <alignment horizontal="center" vertical="center"/>
    </xf>
    <xf numFmtId="177" fontId="0" fillId="2" borderId="7" xfId="0" applyNumberForma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914400</xdr:colOff>
      <xdr:row>76</xdr:row>
      <xdr:rowOff>0</xdr:rowOff>
    </xdr:from>
    <xdr:to>
      <xdr:col>13</xdr:col>
      <xdr:colOff>914400</xdr:colOff>
      <xdr:row>76</xdr:row>
      <xdr:rowOff>0</xdr:rowOff>
    </xdr:to>
    <xdr:sp macro="" textlink="">
      <xdr:nvSpPr>
        <xdr:cNvPr id="1428" name="Line 17"/>
        <xdr:cNvSpPr>
          <a:spLocks noChangeShapeType="1"/>
        </xdr:cNvSpPr>
      </xdr:nvSpPr>
      <xdr:spPr bwMode="auto">
        <a:xfrm flipV="1">
          <a:off x="14706600" y="20650200"/>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12</xdr:col>
      <xdr:colOff>914400</xdr:colOff>
      <xdr:row>76</xdr:row>
      <xdr:rowOff>0</xdr:rowOff>
    </xdr:from>
    <xdr:to>
      <xdr:col>12</xdr:col>
      <xdr:colOff>914400</xdr:colOff>
      <xdr:row>76</xdr:row>
      <xdr:rowOff>0</xdr:rowOff>
    </xdr:to>
    <xdr:sp macro="" textlink="">
      <xdr:nvSpPr>
        <xdr:cNvPr id="1429" name="Line 23"/>
        <xdr:cNvSpPr>
          <a:spLocks noChangeShapeType="1"/>
        </xdr:cNvSpPr>
      </xdr:nvSpPr>
      <xdr:spPr bwMode="auto">
        <a:xfrm flipV="1">
          <a:off x="13506450" y="20650200"/>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276</xdr:row>
      <xdr:rowOff>161925</xdr:rowOff>
    </xdr:from>
    <xdr:to>
      <xdr:col>15</xdr:col>
      <xdr:colOff>0</xdr:colOff>
      <xdr:row>278</xdr:row>
      <xdr:rowOff>0</xdr:rowOff>
    </xdr:to>
    <xdr:sp macro="" textlink="">
      <xdr:nvSpPr>
        <xdr:cNvPr id="1430" name="Line 39"/>
        <xdr:cNvSpPr>
          <a:spLocks noChangeShapeType="1"/>
        </xdr:cNvSpPr>
      </xdr:nvSpPr>
      <xdr:spPr bwMode="auto">
        <a:xfrm flipV="1">
          <a:off x="16106775" y="57683400"/>
          <a:ext cx="0" cy="180975"/>
        </a:xfrm>
        <a:prstGeom prst="line">
          <a:avLst/>
        </a:prstGeom>
        <a:noFill/>
        <a:ln w="952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38</xdr:row>
      <xdr:rowOff>38100</xdr:rowOff>
    </xdr:from>
    <xdr:to>
      <xdr:col>1</xdr:col>
      <xdr:colOff>295275</xdr:colOff>
      <xdr:row>38</xdr:row>
      <xdr:rowOff>257175</xdr:rowOff>
    </xdr:to>
    <xdr:sp macro="" textlink="">
      <xdr:nvSpPr>
        <xdr:cNvPr id="1067" name="Rectangle 43"/>
        <xdr:cNvSpPr>
          <a:spLocks noChangeArrowheads="1"/>
        </xdr:cNvSpPr>
      </xdr:nvSpPr>
      <xdr:spPr bwMode="auto">
        <a:xfrm>
          <a:off x="400050" y="10496550"/>
          <a:ext cx="238125"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A</a:t>
          </a:r>
          <a:endParaRPr lang="ja-JP" altLang="en-US"/>
        </a:p>
      </xdr:txBody>
    </xdr:sp>
    <xdr:clientData/>
  </xdr:twoCellAnchor>
  <xdr:twoCellAnchor>
    <xdr:from>
      <xdr:col>14</xdr:col>
      <xdr:colOff>0</xdr:colOff>
      <xdr:row>76</xdr:row>
      <xdr:rowOff>0</xdr:rowOff>
    </xdr:from>
    <xdr:to>
      <xdr:col>14</xdr:col>
      <xdr:colOff>419100</xdr:colOff>
      <xdr:row>76</xdr:row>
      <xdr:rowOff>0</xdr:rowOff>
    </xdr:to>
    <xdr:sp macro="" textlink="">
      <xdr:nvSpPr>
        <xdr:cNvPr id="1082" name="Rectangle 58"/>
        <xdr:cNvSpPr>
          <a:spLocks noChangeArrowheads="1"/>
        </xdr:cNvSpPr>
      </xdr:nvSpPr>
      <xdr:spPr bwMode="auto">
        <a:xfrm>
          <a:off x="14992350" y="20650200"/>
          <a:ext cx="419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③</a:t>
          </a:r>
          <a:endParaRPr lang="ja-JP" altLang="en-US"/>
        </a:p>
      </xdr:txBody>
    </xdr:sp>
    <xdr:clientData/>
  </xdr:twoCellAnchor>
  <xdr:twoCellAnchor>
    <xdr:from>
      <xdr:col>8</xdr:col>
      <xdr:colOff>895350</xdr:colOff>
      <xdr:row>84</xdr:row>
      <xdr:rowOff>76200</xdr:rowOff>
    </xdr:from>
    <xdr:to>
      <xdr:col>8</xdr:col>
      <xdr:colOff>895350</xdr:colOff>
      <xdr:row>84</xdr:row>
      <xdr:rowOff>257175</xdr:rowOff>
    </xdr:to>
    <xdr:sp macro="" textlink="">
      <xdr:nvSpPr>
        <xdr:cNvPr id="1436" name="Line 82"/>
        <xdr:cNvSpPr>
          <a:spLocks noChangeShapeType="1"/>
        </xdr:cNvSpPr>
      </xdr:nvSpPr>
      <xdr:spPr bwMode="auto">
        <a:xfrm flipV="1">
          <a:off x="8686800" y="23707725"/>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12</xdr:col>
      <xdr:colOff>809625</xdr:colOff>
      <xdr:row>84</xdr:row>
      <xdr:rowOff>85725</xdr:rowOff>
    </xdr:from>
    <xdr:to>
      <xdr:col>12</xdr:col>
      <xdr:colOff>809625</xdr:colOff>
      <xdr:row>84</xdr:row>
      <xdr:rowOff>266700</xdr:rowOff>
    </xdr:to>
    <xdr:sp macro="" textlink="">
      <xdr:nvSpPr>
        <xdr:cNvPr id="1437" name="Line 84"/>
        <xdr:cNvSpPr>
          <a:spLocks noChangeShapeType="1"/>
        </xdr:cNvSpPr>
      </xdr:nvSpPr>
      <xdr:spPr bwMode="auto">
        <a:xfrm flipV="1">
          <a:off x="13401675" y="23717250"/>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885825</xdr:colOff>
      <xdr:row>84</xdr:row>
      <xdr:rowOff>85725</xdr:rowOff>
    </xdr:from>
    <xdr:to>
      <xdr:col>5</xdr:col>
      <xdr:colOff>885825</xdr:colOff>
      <xdr:row>84</xdr:row>
      <xdr:rowOff>266700</xdr:rowOff>
    </xdr:to>
    <xdr:sp macro="" textlink="">
      <xdr:nvSpPr>
        <xdr:cNvPr id="1438" name="Line 85"/>
        <xdr:cNvSpPr>
          <a:spLocks noChangeShapeType="1"/>
        </xdr:cNvSpPr>
      </xdr:nvSpPr>
      <xdr:spPr bwMode="auto">
        <a:xfrm flipV="1">
          <a:off x="5076825" y="23717250"/>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866775</xdr:colOff>
      <xdr:row>84</xdr:row>
      <xdr:rowOff>76200</xdr:rowOff>
    </xdr:from>
    <xdr:to>
      <xdr:col>12</xdr:col>
      <xdr:colOff>809625</xdr:colOff>
      <xdr:row>84</xdr:row>
      <xdr:rowOff>85725</xdr:rowOff>
    </xdr:to>
    <xdr:sp macro="" textlink="">
      <xdr:nvSpPr>
        <xdr:cNvPr id="1439" name="Line 86"/>
        <xdr:cNvSpPr>
          <a:spLocks noChangeShapeType="1"/>
        </xdr:cNvSpPr>
      </xdr:nvSpPr>
      <xdr:spPr bwMode="auto">
        <a:xfrm>
          <a:off x="5057775" y="23707725"/>
          <a:ext cx="8343900" cy="952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895350</xdr:colOff>
      <xdr:row>84</xdr:row>
      <xdr:rowOff>76200</xdr:rowOff>
    </xdr:from>
    <xdr:to>
      <xdr:col>6</xdr:col>
      <xdr:colOff>895350</xdr:colOff>
      <xdr:row>84</xdr:row>
      <xdr:rowOff>257175</xdr:rowOff>
    </xdr:to>
    <xdr:sp macro="" textlink="">
      <xdr:nvSpPr>
        <xdr:cNvPr id="1440" name="Line 87"/>
        <xdr:cNvSpPr>
          <a:spLocks noChangeShapeType="1"/>
        </xdr:cNvSpPr>
      </xdr:nvSpPr>
      <xdr:spPr bwMode="auto">
        <a:xfrm flipV="1">
          <a:off x="6286500" y="23707725"/>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885825</xdr:colOff>
      <xdr:row>84</xdr:row>
      <xdr:rowOff>85725</xdr:rowOff>
    </xdr:from>
    <xdr:to>
      <xdr:col>7</xdr:col>
      <xdr:colOff>885825</xdr:colOff>
      <xdr:row>84</xdr:row>
      <xdr:rowOff>266700</xdr:rowOff>
    </xdr:to>
    <xdr:sp macro="" textlink="">
      <xdr:nvSpPr>
        <xdr:cNvPr id="1441" name="Line 88"/>
        <xdr:cNvSpPr>
          <a:spLocks noChangeShapeType="1"/>
        </xdr:cNvSpPr>
      </xdr:nvSpPr>
      <xdr:spPr bwMode="auto">
        <a:xfrm flipV="1">
          <a:off x="7477125" y="23717250"/>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8</xdr:col>
      <xdr:colOff>904875</xdr:colOff>
      <xdr:row>80</xdr:row>
      <xdr:rowOff>85725</xdr:rowOff>
    </xdr:from>
    <xdr:to>
      <xdr:col>8</xdr:col>
      <xdr:colOff>904875</xdr:colOff>
      <xdr:row>80</xdr:row>
      <xdr:rowOff>266700</xdr:rowOff>
    </xdr:to>
    <xdr:sp macro="" textlink="">
      <xdr:nvSpPr>
        <xdr:cNvPr id="1442" name="Line 94"/>
        <xdr:cNvSpPr>
          <a:spLocks noChangeShapeType="1"/>
        </xdr:cNvSpPr>
      </xdr:nvSpPr>
      <xdr:spPr bwMode="auto">
        <a:xfrm flipV="1">
          <a:off x="8696325" y="21917025"/>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12</xdr:col>
      <xdr:colOff>819150</xdr:colOff>
      <xdr:row>80</xdr:row>
      <xdr:rowOff>95250</xdr:rowOff>
    </xdr:from>
    <xdr:to>
      <xdr:col>12</xdr:col>
      <xdr:colOff>819150</xdr:colOff>
      <xdr:row>80</xdr:row>
      <xdr:rowOff>276225</xdr:rowOff>
    </xdr:to>
    <xdr:sp macro="" textlink="">
      <xdr:nvSpPr>
        <xdr:cNvPr id="1443" name="Line 96"/>
        <xdr:cNvSpPr>
          <a:spLocks noChangeShapeType="1"/>
        </xdr:cNvSpPr>
      </xdr:nvSpPr>
      <xdr:spPr bwMode="auto">
        <a:xfrm flipV="1">
          <a:off x="13411200" y="21926550"/>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80</xdr:row>
      <xdr:rowOff>95250</xdr:rowOff>
    </xdr:from>
    <xdr:to>
      <xdr:col>5</xdr:col>
      <xdr:colOff>895350</xdr:colOff>
      <xdr:row>80</xdr:row>
      <xdr:rowOff>276225</xdr:rowOff>
    </xdr:to>
    <xdr:sp macro="" textlink="">
      <xdr:nvSpPr>
        <xdr:cNvPr id="1444" name="Line 97"/>
        <xdr:cNvSpPr>
          <a:spLocks noChangeShapeType="1"/>
        </xdr:cNvSpPr>
      </xdr:nvSpPr>
      <xdr:spPr bwMode="auto">
        <a:xfrm flipV="1">
          <a:off x="5086350" y="21926550"/>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876300</xdr:colOff>
      <xdr:row>80</xdr:row>
      <xdr:rowOff>85725</xdr:rowOff>
    </xdr:from>
    <xdr:to>
      <xdr:col>12</xdr:col>
      <xdr:colOff>828675</xdr:colOff>
      <xdr:row>80</xdr:row>
      <xdr:rowOff>85725</xdr:rowOff>
    </xdr:to>
    <xdr:sp macro="" textlink="">
      <xdr:nvSpPr>
        <xdr:cNvPr id="1445" name="Line 98"/>
        <xdr:cNvSpPr>
          <a:spLocks noChangeShapeType="1"/>
        </xdr:cNvSpPr>
      </xdr:nvSpPr>
      <xdr:spPr bwMode="auto">
        <a:xfrm>
          <a:off x="5067300" y="21917025"/>
          <a:ext cx="83534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904875</xdr:colOff>
      <xdr:row>80</xdr:row>
      <xdr:rowOff>85725</xdr:rowOff>
    </xdr:from>
    <xdr:to>
      <xdr:col>6</xdr:col>
      <xdr:colOff>904875</xdr:colOff>
      <xdr:row>80</xdr:row>
      <xdr:rowOff>266700</xdr:rowOff>
    </xdr:to>
    <xdr:sp macro="" textlink="">
      <xdr:nvSpPr>
        <xdr:cNvPr id="1446" name="Line 99"/>
        <xdr:cNvSpPr>
          <a:spLocks noChangeShapeType="1"/>
        </xdr:cNvSpPr>
      </xdr:nvSpPr>
      <xdr:spPr bwMode="auto">
        <a:xfrm flipV="1">
          <a:off x="6296025" y="21917025"/>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895350</xdr:colOff>
      <xdr:row>80</xdr:row>
      <xdr:rowOff>95250</xdr:rowOff>
    </xdr:from>
    <xdr:to>
      <xdr:col>7</xdr:col>
      <xdr:colOff>895350</xdr:colOff>
      <xdr:row>80</xdr:row>
      <xdr:rowOff>276225</xdr:rowOff>
    </xdr:to>
    <xdr:sp macro="" textlink="">
      <xdr:nvSpPr>
        <xdr:cNvPr id="1447" name="Line 100"/>
        <xdr:cNvSpPr>
          <a:spLocks noChangeShapeType="1"/>
        </xdr:cNvSpPr>
      </xdr:nvSpPr>
      <xdr:spPr bwMode="auto">
        <a:xfrm flipV="1">
          <a:off x="7486650" y="21926550"/>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10</xdr:col>
      <xdr:colOff>815070</xdr:colOff>
      <xdr:row>59</xdr:row>
      <xdr:rowOff>66675</xdr:rowOff>
    </xdr:from>
    <xdr:to>
      <xdr:col>10</xdr:col>
      <xdr:colOff>815070</xdr:colOff>
      <xdr:row>59</xdr:row>
      <xdr:rowOff>247650</xdr:rowOff>
    </xdr:to>
    <xdr:sp macro="" textlink="">
      <xdr:nvSpPr>
        <xdr:cNvPr id="1450" name="Line 6"/>
        <xdr:cNvSpPr>
          <a:spLocks noChangeShapeType="1"/>
        </xdr:cNvSpPr>
      </xdr:nvSpPr>
      <xdr:spPr bwMode="auto">
        <a:xfrm flipV="1">
          <a:off x="10979606" y="13959568"/>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12</xdr:col>
      <xdr:colOff>876300</xdr:colOff>
      <xdr:row>59</xdr:row>
      <xdr:rowOff>76200</xdr:rowOff>
    </xdr:from>
    <xdr:to>
      <xdr:col>12</xdr:col>
      <xdr:colOff>876300</xdr:colOff>
      <xdr:row>59</xdr:row>
      <xdr:rowOff>257175</xdr:rowOff>
    </xdr:to>
    <xdr:sp macro="" textlink="">
      <xdr:nvSpPr>
        <xdr:cNvPr id="1451" name="Line 8"/>
        <xdr:cNvSpPr>
          <a:spLocks noChangeShapeType="1"/>
        </xdr:cNvSpPr>
      </xdr:nvSpPr>
      <xdr:spPr bwMode="auto">
        <a:xfrm flipV="1">
          <a:off x="13468350" y="15182850"/>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816428</xdr:colOff>
      <xdr:row>59</xdr:row>
      <xdr:rowOff>66674</xdr:rowOff>
    </xdr:from>
    <xdr:to>
      <xdr:col>12</xdr:col>
      <xdr:colOff>885825</xdr:colOff>
      <xdr:row>59</xdr:row>
      <xdr:rowOff>68035</xdr:rowOff>
    </xdr:to>
    <xdr:sp macro="" textlink="">
      <xdr:nvSpPr>
        <xdr:cNvPr id="1452" name="Line 9"/>
        <xdr:cNvSpPr>
          <a:spLocks noChangeShapeType="1"/>
        </xdr:cNvSpPr>
      </xdr:nvSpPr>
      <xdr:spPr bwMode="auto">
        <a:xfrm flipV="1">
          <a:off x="10980964" y="13959567"/>
          <a:ext cx="2464254" cy="1361"/>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361950</xdr:colOff>
      <xdr:row>72</xdr:row>
      <xdr:rowOff>676275</xdr:rowOff>
    </xdr:from>
    <xdr:to>
      <xdr:col>9</xdr:col>
      <xdr:colOff>885825</xdr:colOff>
      <xdr:row>73</xdr:row>
      <xdr:rowOff>57150</xdr:rowOff>
    </xdr:to>
    <xdr:sp macro="" textlink="">
      <xdr:nvSpPr>
        <xdr:cNvPr id="1456" name="Rectangle 153"/>
        <xdr:cNvSpPr>
          <a:spLocks noChangeArrowheads="1"/>
        </xdr:cNvSpPr>
      </xdr:nvSpPr>
      <xdr:spPr bwMode="auto">
        <a:xfrm>
          <a:off x="9353550" y="19583400"/>
          <a:ext cx="523875" cy="238125"/>
        </a:xfrm>
        <a:prstGeom prst="rect">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FF0000"/>
              </a:solidFill>
              <a:latin typeface="ＭＳ Ｐゴシック"/>
              <a:ea typeface="ＭＳ Ｐゴシック"/>
            </a:rPr>
            <a:t>仮確定</a:t>
          </a:r>
        </a:p>
      </xdr:txBody>
    </xdr:sp>
    <xdr:clientData/>
  </xdr:twoCellAnchor>
  <xdr:twoCellAnchor>
    <xdr:from>
      <xdr:col>10</xdr:col>
      <xdr:colOff>352425</xdr:colOff>
      <xdr:row>72</xdr:row>
      <xdr:rowOff>676275</xdr:rowOff>
    </xdr:from>
    <xdr:to>
      <xdr:col>10</xdr:col>
      <xdr:colOff>876300</xdr:colOff>
      <xdr:row>73</xdr:row>
      <xdr:rowOff>57150</xdr:rowOff>
    </xdr:to>
    <xdr:sp macro="" textlink="">
      <xdr:nvSpPr>
        <xdr:cNvPr id="1457" name="Rectangle 154"/>
        <xdr:cNvSpPr>
          <a:spLocks noChangeArrowheads="1"/>
        </xdr:cNvSpPr>
      </xdr:nvSpPr>
      <xdr:spPr bwMode="auto">
        <a:xfrm>
          <a:off x="10544175" y="19583400"/>
          <a:ext cx="523875" cy="238125"/>
        </a:xfrm>
        <a:prstGeom prst="rect">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FF0000"/>
              </a:solidFill>
              <a:latin typeface="ＭＳ Ｐゴシック"/>
              <a:ea typeface="ＭＳ Ｐゴシック"/>
            </a:rPr>
            <a:t>仮確定</a:t>
          </a:r>
        </a:p>
      </xdr:txBody>
    </xdr:sp>
    <xdr:clientData/>
  </xdr:twoCellAnchor>
  <xdr:twoCellAnchor>
    <xdr:from>
      <xdr:col>13</xdr:col>
      <xdr:colOff>476250</xdr:colOff>
      <xdr:row>72</xdr:row>
      <xdr:rowOff>676275</xdr:rowOff>
    </xdr:from>
    <xdr:to>
      <xdr:col>13</xdr:col>
      <xdr:colOff>1000125</xdr:colOff>
      <xdr:row>73</xdr:row>
      <xdr:rowOff>57150</xdr:rowOff>
    </xdr:to>
    <xdr:sp macro="" textlink="">
      <xdr:nvSpPr>
        <xdr:cNvPr id="1458" name="Rectangle 155"/>
        <xdr:cNvSpPr>
          <a:spLocks noChangeArrowheads="1"/>
        </xdr:cNvSpPr>
      </xdr:nvSpPr>
      <xdr:spPr bwMode="auto">
        <a:xfrm>
          <a:off x="14268450" y="19583400"/>
          <a:ext cx="523875" cy="238125"/>
        </a:xfrm>
        <a:prstGeom prst="rect">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FF0000"/>
              </a:solidFill>
              <a:latin typeface="ＭＳ Ｐゴシック"/>
              <a:ea typeface="ＭＳ Ｐゴシック"/>
            </a:rPr>
            <a:t>仮確定</a:t>
          </a:r>
        </a:p>
      </xdr:txBody>
    </xdr:sp>
    <xdr:clientData/>
  </xdr:twoCellAnchor>
  <xdr:twoCellAnchor>
    <xdr:from>
      <xdr:col>12</xdr:col>
      <xdr:colOff>28575</xdr:colOff>
      <xdr:row>75</xdr:row>
      <xdr:rowOff>78922</xdr:rowOff>
    </xdr:from>
    <xdr:to>
      <xdr:col>12</xdr:col>
      <xdr:colOff>457200</xdr:colOff>
      <xdr:row>76</xdr:row>
      <xdr:rowOff>58511</xdr:rowOff>
    </xdr:to>
    <xdr:sp macro="" textlink="">
      <xdr:nvSpPr>
        <xdr:cNvPr id="1180" name="Rectangle 156"/>
        <xdr:cNvSpPr>
          <a:spLocks noChangeArrowheads="1"/>
        </xdr:cNvSpPr>
      </xdr:nvSpPr>
      <xdr:spPr bwMode="auto">
        <a:xfrm>
          <a:off x="12587968" y="21632636"/>
          <a:ext cx="428625" cy="238125"/>
        </a:xfrm>
        <a:prstGeom prst="rect">
          <a:avLst/>
        </a:prstGeom>
        <a:solidFill>
          <a:srgbClr xmlns:mc="http://schemas.openxmlformats.org/markup-compatibility/2006" xmlns:a14="http://schemas.microsoft.com/office/drawing/2010/main" val="339966" mc:Ignorable="a14" a14:legacySpreadsheetColorIndex="57"/>
        </a:solidFill>
        <a:ln w="22225">
          <a:solidFill>
            <a:srgbClr xmlns:mc="http://schemas.openxmlformats.org/markup-compatibility/2006" xmlns:a14="http://schemas.microsoft.com/office/drawing/2010/main" val="339966" mc:Ignorable="a14" a14:legacySpreadsheetColorIndex="57"/>
          </a:solidFill>
          <a:miter lim="800000"/>
          <a:headEnd/>
          <a:tailEnd/>
        </a:ln>
      </xdr:spPr>
      <xdr:txBody>
        <a:bodyPr vertOverflow="clip" wrap="square" lIns="27432" tIns="18288" rIns="27432" bIns="18288" anchor="ctr" upright="1"/>
        <a:lstStyle/>
        <a:p>
          <a:pPr algn="ctr" rtl="0">
            <a:defRPr sz="1000"/>
          </a:pPr>
          <a:r>
            <a:rPr lang="ja-JP" altLang="en-US" sz="900" b="1" i="0" u="none" strike="noStrike" baseline="0">
              <a:solidFill>
                <a:srgbClr val="FFFFFF"/>
              </a:solidFill>
              <a:latin typeface="ＭＳ Ｐゴシック"/>
              <a:ea typeface="ＭＳ Ｐゴシック"/>
            </a:rPr>
            <a:t>繰越</a:t>
          </a:r>
          <a:endParaRPr lang="ja-JP" altLang="en-US"/>
        </a:p>
      </xdr:txBody>
    </xdr:sp>
    <xdr:clientData/>
  </xdr:twoCellAnchor>
  <xdr:twoCellAnchor>
    <xdr:from>
      <xdr:col>10</xdr:col>
      <xdr:colOff>257175</xdr:colOff>
      <xdr:row>80</xdr:row>
      <xdr:rowOff>676275</xdr:rowOff>
    </xdr:from>
    <xdr:to>
      <xdr:col>10</xdr:col>
      <xdr:colOff>781050</xdr:colOff>
      <xdr:row>81</xdr:row>
      <xdr:rowOff>57150</xdr:rowOff>
    </xdr:to>
    <xdr:sp macro="" textlink="">
      <xdr:nvSpPr>
        <xdr:cNvPr id="1461" name="Rectangle 158"/>
        <xdr:cNvSpPr>
          <a:spLocks noChangeArrowheads="1"/>
        </xdr:cNvSpPr>
      </xdr:nvSpPr>
      <xdr:spPr bwMode="auto">
        <a:xfrm>
          <a:off x="10448925" y="22507575"/>
          <a:ext cx="523875" cy="238125"/>
        </a:xfrm>
        <a:prstGeom prst="rect">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FF0000"/>
              </a:solidFill>
              <a:latin typeface="ＭＳ Ｐゴシック"/>
              <a:ea typeface="ＭＳ Ｐゴシック"/>
            </a:rPr>
            <a:t>仮確定</a:t>
          </a:r>
        </a:p>
      </xdr:txBody>
    </xdr:sp>
    <xdr:clientData/>
  </xdr:twoCellAnchor>
  <xdr:twoCellAnchor>
    <xdr:from>
      <xdr:col>13</xdr:col>
      <xdr:colOff>266700</xdr:colOff>
      <xdr:row>80</xdr:row>
      <xdr:rowOff>676275</xdr:rowOff>
    </xdr:from>
    <xdr:to>
      <xdr:col>13</xdr:col>
      <xdr:colOff>790575</xdr:colOff>
      <xdr:row>81</xdr:row>
      <xdr:rowOff>57150</xdr:rowOff>
    </xdr:to>
    <xdr:sp macro="" textlink="">
      <xdr:nvSpPr>
        <xdr:cNvPr id="1462" name="Rectangle 159"/>
        <xdr:cNvSpPr>
          <a:spLocks noChangeArrowheads="1"/>
        </xdr:cNvSpPr>
      </xdr:nvSpPr>
      <xdr:spPr bwMode="auto">
        <a:xfrm>
          <a:off x="14058900" y="22507575"/>
          <a:ext cx="523875" cy="238125"/>
        </a:xfrm>
        <a:prstGeom prst="rect">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FF0000"/>
              </a:solidFill>
              <a:latin typeface="ＭＳ Ｐゴシック"/>
              <a:ea typeface="ＭＳ Ｐゴシック"/>
            </a:rPr>
            <a:t>仮確定</a:t>
          </a:r>
        </a:p>
      </xdr:txBody>
    </xdr:sp>
    <xdr:clientData/>
  </xdr:twoCellAnchor>
  <xdr:twoCellAnchor>
    <xdr:from>
      <xdr:col>1</xdr:col>
      <xdr:colOff>38100</xdr:colOff>
      <xdr:row>44</xdr:row>
      <xdr:rowOff>47625</xdr:rowOff>
    </xdr:from>
    <xdr:to>
      <xdr:col>1</xdr:col>
      <xdr:colOff>276225</xdr:colOff>
      <xdr:row>44</xdr:row>
      <xdr:rowOff>285750</xdr:rowOff>
    </xdr:to>
    <xdr:sp macro="" textlink="">
      <xdr:nvSpPr>
        <xdr:cNvPr id="1465" name="Rectangle 165"/>
        <xdr:cNvSpPr>
          <a:spLocks noChangeArrowheads="1"/>
        </xdr:cNvSpPr>
      </xdr:nvSpPr>
      <xdr:spPr bwMode="auto">
        <a:xfrm>
          <a:off x="381000" y="12573000"/>
          <a:ext cx="23812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Ａ</a:t>
          </a:r>
        </a:p>
      </xdr:txBody>
    </xdr:sp>
    <xdr:clientData/>
  </xdr:twoCellAnchor>
  <xdr:twoCellAnchor>
    <xdr:from>
      <xdr:col>1</xdr:col>
      <xdr:colOff>38100</xdr:colOff>
      <xdr:row>52</xdr:row>
      <xdr:rowOff>47625</xdr:rowOff>
    </xdr:from>
    <xdr:to>
      <xdr:col>1</xdr:col>
      <xdr:colOff>276225</xdr:colOff>
      <xdr:row>52</xdr:row>
      <xdr:rowOff>304800</xdr:rowOff>
    </xdr:to>
    <xdr:sp macro="" textlink="">
      <xdr:nvSpPr>
        <xdr:cNvPr id="1467" name="Rectangle 173"/>
        <xdr:cNvSpPr>
          <a:spLocks noChangeArrowheads="1"/>
        </xdr:cNvSpPr>
      </xdr:nvSpPr>
      <xdr:spPr bwMode="auto">
        <a:xfrm>
          <a:off x="381000" y="14268450"/>
          <a:ext cx="23812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Ａ</a:t>
          </a:r>
        </a:p>
      </xdr:txBody>
    </xdr:sp>
    <xdr:clientData/>
  </xdr:twoCellAnchor>
  <xdr:twoCellAnchor>
    <xdr:from>
      <xdr:col>8</xdr:col>
      <xdr:colOff>914400</xdr:colOff>
      <xdr:row>72</xdr:row>
      <xdr:rowOff>85725</xdr:rowOff>
    </xdr:from>
    <xdr:to>
      <xdr:col>8</xdr:col>
      <xdr:colOff>914400</xdr:colOff>
      <xdr:row>72</xdr:row>
      <xdr:rowOff>266700</xdr:rowOff>
    </xdr:to>
    <xdr:sp macro="" textlink="">
      <xdr:nvSpPr>
        <xdr:cNvPr id="1468" name="Line 15"/>
        <xdr:cNvSpPr>
          <a:spLocks noChangeShapeType="1"/>
        </xdr:cNvSpPr>
      </xdr:nvSpPr>
      <xdr:spPr bwMode="auto">
        <a:xfrm flipV="1">
          <a:off x="8705850" y="18992850"/>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12</xdr:col>
      <xdr:colOff>828675</xdr:colOff>
      <xdr:row>72</xdr:row>
      <xdr:rowOff>95250</xdr:rowOff>
    </xdr:from>
    <xdr:to>
      <xdr:col>12</xdr:col>
      <xdr:colOff>828675</xdr:colOff>
      <xdr:row>72</xdr:row>
      <xdr:rowOff>276225</xdr:rowOff>
    </xdr:to>
    <xdr:sp macro="" textlink="">
      <xdr:nvSpPr>
        <xdr:cNvPr id="1469" name="Line 28"/>
        <xdr:cNvSpPr>
          <a:spLocks noChangeShapeType="1"/>
        </xdr:cNvSpPr>
      </xdr:nvSpPr>
      <xdr:spPr bwMode="auto">
        <a:xfrm flipV="1">
          <a:off x="13420725" y="19002375"/>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904875</xdr:colOff>
      <xdr:row>72</xdr:row>
      <xdr:rowOff>95250</xdr:rowOff>
    </xdr:from>
    <xdr:to>
      <xdr:col>5</xdr:col>
      <xdr:colOff>904875</xdr:colOff>
      <xdr:row>72</xdr:row>
      <xdr:rowOff>276225</xdr:rowOff>
    </xdr:to>
    <xdr:sp macro="" textlink="">
      <xdr:nvSpPr>
        <xdr:cNvPr id="1470" name="Line 31"/>
        <xdr:cNvSpPr>
          <a:spLocks noChangeShapeType="1"/>
        </xdr:cNvSpPr>
      </xdr:nvSpPr>
      <xdr:spPr bwMode="auto">
        <a:xfrm flipV="1">
          <a:off x="5095875" y="19002375"/>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885825</xdr:colOff>
      <xdr:row>72</xdr:row>
      <xdr:rowOff>85725</xdr:rowOff>
    </xdr:from>
    <xdr:to>
      <xdr:col>12</xdr:col>
      <xdr:colOff>847725</xdr:colOff>
      <xdr:row>72</xdr:row>
      <xdr:rowOff>85725</xdr:rowOff>
    </xdr:to>
    <xdr:sp macro="" textlink="">
      <xdr:nvSpPr>
        <xdr:cNvPr id="1471" name="Line 35"/>
        <xdr:cNvSpPr>
          <a:spLocks noChangeShapeType="1"/>
        </xdr:cNvSpPr>
      </xdr:nvSpPr>
      <xdr:spPr bwMode="auto">
        <a:xfrm>
          <a:off x="5076825" y="18992850"/>
          <a:ext cx="836295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914400</xdr:colOff>
      <xdr:row>72</xdr:row>
      <xdr:rowOff>85725</xdr:rowOff>
    </xdr:from>
    <xdr:to>
      <xdr:col>6</xdr:col>
      <xdr:colOff>914400</xdr:colOff>
      <xdr:row>72</xdr:row>
      <xdr:rowOff>266700</xdr:rowOff>
    </xdr:to>
    <xdr:sp macro="" textlink="">
      <xdr:nvSpPr>
        <xdr:cNvPr id="1472" name="Line 37"/>
        <xdr:cNvSpPr>
          <a:spLocks noChangeShapeType="1"/>
        </xdr:cNvSpPr>
      </xdr:nvSpPr>
      <xdr:spPr bwMode="auto">
        <a:xfrm flipV="1">
          <a:off x="6305550" y="18992850"/>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904875</xdr:colOff>
      <xdr:row>72</xdr:row>
      <xdr:rowOff>95250</xdr:rowOff>
    </xdr:from>
    <xdr:to>
      <xdr:col>7</xdr:col>
      <xdr:colOff>904875</xdr:colOff>
      <xdr:row>72</xdr:row>
      <xdr:rowOff>276225</xdr:rowOff>
    </xdr:to>
    <xdr:sp macro="" textlink="">
      <xdr:nvSpPr>
        <xdr:cNvPr id="1473" name="Line 38"/>
        <xdr:cNvSpPr>
          <a:spLocks noChangeShapeType="1"/>
        </xdr:cNvSpPr>
      </xdr:nvSpPr>
      <xdr:spPr bwMode="auto">
        <a:xfrm flipV="1">
          <a:off x="7496175" y="19002375"/>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1057275</xdr:colOff>
      <xdr:row>217</xdr:row>
      <xdr:rowOff>114300</xdr:rowOff>
    </xdr:from>
    <xdr:to>
      <xdr:col>7</xdr:col>
      <xdr:colOff>1057275</xdr:colOff>
      <xdr:row>224</xdr:row>
      <xdr:rowOff>85725</xdr:rowOff>
    </xdr:to>
    <xdr:cxnSp macro="">
      <xdr:nvCxnSpPr>
        <xdr:cNvPr id="1474" name="AutoShape 212"/>
        <xdr:cNvCxnSpPr>
          <a:cxnSpLocks noChangeShapeType="1"/>
        </xdr:cNvCxnSpPr>
      </xdr:nvCxnSpPr>
      <xdr:spPr bwMode="auto">
        <a:xfrm>
          <a:off x="7648575" y="47520225"/>
          <a:ext cx="0" cy="1171575"/>
        </a:xfrm>
        <a:prstGeom prst="straightConnector1">
          <a:avLst/>
        </a:prstGeom>
        <a:noFill/>
        <a:ln w="6350">
          <a:solidFill>
            <a:srgbClr xmlns:mc="http://schemas.openxmlformats.org/markup-compatibility/2006" xmlns:a14="http://schemas.microsoft.com/office/drawing/2010/main" val="000000" mc:Ignorable="a14" a14:legacySpreadsheetColorIndex="64"/>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76200</xdr:colOff>
      <xdr:row>237</xdr:row>
      <xdr:rowOff>114300</xdr:rowOff>
    </xdr:from>
    <xdr:to>
      <xdr:col>6</xdr:col>
      <xdr:colOff>76200</xdr:colOff>
      <xdr:row>244</xdr:row>
      <xdr:rowOff>85725</xdr:rowOff>
    </xdr:to>
    <xdr:cxnSp macro="">
      <xdr:nvCxnSpPr>
        <xdr:cNvPr id="1475" name="AutoShape 213"/>
        <xdr:cNvCxnSpPr>
          <a:cxnSpLocks noChangeShapeType="1"/>
        </xdr:cNvCxnSpPr>
      </xdr:nvCxnSpPr>
      <xdr:spPr bwMode="auto">
        <a:xfrm>
          <a:off x="5467350" y="50949225"/>
          <a:ext cx="0" cy="1171575"/>
        </a:xfrm>
        <a:prstGeom prst="straightConnector1">
          <a:avLst/>
        </a:prstGeom>
        <a:noFill/>
        <a:ln w="6350">
          <a:solidFill>
            <a:srgbClr xmlns:mc="http://schemas.openxmlformats.org/markup-compatibility/2006" xmlns:a14="http://schemas.microsoft.com/office/drawing/2010/main" val="000000" mc:Ignorable="a14" a14:legacySpreadsheetColorIndex="64"/>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133350</xdr:colOff>
      <xdr:row>201</xdr:row>
      <xdr:rowOff>47625</xdr:rowOff>
    </xdr:from>
    <xdr:to>
      <xdr:col>6</xdr:col>
      <xdr:colOff>133350</xdr:colOff>
      <xdr:row>205</xdr:row>
      <xdr:rowOff>9525</xdr:rowOff>
    </xdr:to>
    <xdr:cxnSp macro="">
      <xdr:nvCxnSpPr>
        <xdr:cNvPr id="1482" name="AutoShape 264"/>
        <xdr:cNvCxnSpPr>
          <a:cxnSpLocks noChangeShapeType="1"/>
        </xdr:cNvCxnSpPr>
      </xdr:nvCxnSpPr>
      <xdr:spPr bwMode="auto">
        <a:xfrm>
          <a:off x="5524500" y="44710350"/>
          <a:ext cx="0" cy="647700"/>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200025</xdr:colOff>
      <xdr:row>71</xdr:row>
      <xdr:rowOff>142875</xdr:rowOff>
    </xdr:from>
    <xdr:to>
      <xdr:col>8</xdr:col>
      <xdr:colOff>190500</xdr:colOff>
      <xdr:row>72</xdr:row>
      <xdr:rowOff>485775</xdr:rowOff>
    </xdr:to>
    <xdr:grpSp>
      <xdr:nvGrpSpPr>
        <xdr:cNvPr id="1483" name="Group 269"/>
        <xdr:cNvGrpSpPr>
          <a:grpSpLocks/>
        </xdr:cNvGrpSpPr>
      </xdr:nvGrpSpPr>
      <xdr:grpSpPr bwMode="auto">
        <a:xfrm>
          <a:off x="4408343" y="19327091"/>
          <a:ext cx="3575339" cy="0"/>
          <a:chOff x="461" y="1967"/>
          <a:chExt cx="377" cy="69"/>
        </a:xfrm>
      </xdr:grpSpPr>
      <xdr:grpSp>
        <xdr:nvGrpSpPr>
          <xdr:cNvPr id="1500" name="Group 265"/>
          <xdr:cNvGrpSpPr>
            <a:grpSpLocks/>
          </xdr:cNvGrpSpPr>
        </xdr:nvGrpSpPr>
        <xdr:grpSpPr bwMode="auto">
          <a:xfrm>
            <a:off x="461" y="1967"/>
            <a:ext cx="124" cy="69"/>
            <a:chOff x="461" y="1967"/>
            <a:chExt cx="124" cy="69"/>
          </a:xfrm>
        </xdr:grpSpPr>
        <xdr:cxnSp macro="">
          <xdr:nvCxnSpPr>
            <xdr:cNvPr id="1504" name="AutoShape 255"/>
            <xdr:cNvCxnSpPr>
              <a:cxnSpLocks noChangeShapeType="1"/>
            </xdr:cNvCxnSpPr>
          </xdr:nvCxnSpPr>
          <xdr:spPr bwMode="auto">
            <a:xfrm>
              <a:off x="461" y="1967"/>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05" name="AutoShape 263"/>
            <xdr:cNvCxnSpPr>
              <a:cxnSpLocks noChangeShapeType="1"/>
            </xdr:cNvCxnSpPr>
          </xdr:nvCxnSpPr>
          <xdr:spPr bwMode="auto">
            <a:xfrm>
              <a:off x="585" y="1968"/>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1501" name="Group 266"/>
          <xdr:cNvGrpSpPr>
            <a:grpSpLocks/>
          </xdr:cNvGrpSpPr>
        </xdr:nvGrpSpPr>
        <xdr:grpSpPr bwMode="auto">
          <a:xfrm>
            <a:off x="714" y="1967"/>
            <a:ext cx="124" cy="69"/>
            <a:chOff x="461" y="1967"/>
            <a:chExt cx="124" cy="69"/>
          </a:xfrm>
        </xdr:grpSpPr>
        <xdr:cxnSp macro="">
          <xdr:nvCxnSpPr>
            <xdr:cNvPr id="1502" name="AutoShape 267"/>
            <xdr:cNvCxnSpPr>
              <a:cxnSpLocks noChangeShapeType="1"/>
            </xdr:cNvCxnSpPr>
          </xdr:nvCxnSpPr>
          <xdr:spPr bwMode="auto">
            <a:xfrm>
              <a:off x="461" y="1967"/>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03" name="AutoShape 268"/>
            <xdr:cNvCxnSpPr>
              <a:cxnSpLocks noChangeShapeType="1"/>
            </xdr:cNvCxnSpPr>
          </xdr:nvCxnSpPr>
          <xdr:spPr bwMode="auto">
            <a:xfrm>
              <a:off x="585" y="1968"/>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clientData/>
  </xdr:twoCellAnchor>
  <xdr:twoCellAnchor>
    <xdr:from>
      <xdr:col>9</xdr:col>
      <xdr:colOff>200025</xdr:colOff>
      <xdr:row>71</xdr:row>
      <xdr:rowOff>171450</xdr:rowOff>
    </xdr:from>
    <xdr:to>
      <xdr:col>12</xdr:col>
      <xdr:colOff>190500</xdr:colOff>
      <xdr:row>72</xdr:row>
      <xdr:rowOff>514350</xdr:rowOff>
    </xdr:to>
    <xdr:grpSp>
      <xdr:nvGrpSpPr>
        <xdr:cNvPr id="1484" name="Group 270"/>
        <xdr:cNvGrpSpPr>
          <a:grpSpLocks/>
        </xdr:cNvGrpSpPr>
      </xdr:nvGrpSpPr>
      <xdr:grpSpPr bwMode="auto">
        <a:xfrm>
          <a:off x="9188161" y="19327091"/>
          <a:ext cx="3575339" cy="0"/>
          <a:chOff x="461" y="1967"/>
          <a:chExt cx="377" cy="69"/>
        </a:xfrm>
      </xdr:grpSpPr>
      <xdr:grpSp>
        <xdr:nvGrpSpPr>
          <xdr:cNvPr id="1494" name="Group 271"/>
          <xdr:cNvGrpSpPr>
            <a:grpSpLocks/>
          </xdr:cNvGrpSpPr>
        </xdr:nvGrpSpPr>
        <xdr:grpSpPr bwMode="auto">
          <a:xfrm>
            <a:off x="461" y="1967"/>
            <a:ext cx="124" cy="69"/>
            <a:chOff x="461" y="1967"/>
            <a:chExt cx="124" cy="69"/>
          </a:xfrm>
        </xdr:grpSpPr>
        <xdr:cxnSp macro="">
          <xdr:nvCxnSpPr>
            <xdr:cNvPr id="1498" name="AutoShape 272"/>
            <xdr:cNvCxnSpPr>
              <a:cxnSpLocks noChangeShapeType="1"/>
            </xdr:cNvCxnSpPr>
          </xdr:nvCxnSpPr>
          <xdr:spPr bwMode="auto">
            <a:xfrm>
              <a:off x="461" y="1967"/>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499" name="AutoShape 273"/>
            <xdr:cNvCxnSpPr>
              <a:cxnSpLocks noChangeShapeType="1"/>
            </xdr:cNvCxnSpPr>
          </xdr:nvCxnSpPr>
          <xdr:spPr bwMode="auto">
            <a:xfrm>
              <a:off x="585" y="1968"/>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1495" name="Group 274"/>
          <xdr:cNvGrpSpPr>
            <a:grpSpLocks/>
          </xdr:cNvGrpSpPr>
        </xdr:nvGrpSpPr>
        <xdr:grpSpPr bwMode="auto">
          <a:xfrm>
            <a:off x="714" y="1967"/>
            <a:ext cx="124" cy="69"/>
            <a:chOff x="461" y="1967"/>
            <a:chExt cx="124" cy="69"/>
          </a:xfrm>
        </xdr:grpSpPr>
        <xdr:cxnSp macro="">
          <xdr:nvCxnSpPr>
            <xdr:cNvPr id="1496" name="AutoShape 275"/>
            <xdr:cNvCxnSpPr>
              <a:cxnSpLocks noChangeShapeType="1"/>
            </xdr:cNvCxnSpPr>
          </xdr:nvCxnSpPr>
          <xdr:spPr bwMode="auto">
            <a:xfrm>
              <a:off x="461" y="1967"/>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497" name="AutoShape 276"/>
            <xdr:cNvCxnSpPr>
              <a:cxnSpLocks noChangeShapeType="1"/>
            </xdr:cNvCxnSpPr>
          </xdr:nvCxnSpPr>
          <xdr:spPr bwMode="auto">
            <a:xfrm>
              <a:off x="585" y="1968"/>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clientData/>
  </xdr:twoCellAnchor>
  <xdr:twoCellAnchor>
    <xdr:from>
      <xdr:col>13</xdr:col>
      <xdr:colOff>190500</xdr:colOff>
      <xdr:row>71</xdr:row>
      <xdr:rowOff>161925</xdr:rowOff>
    </xdr:from>
    <xdr:to>
      <xdr:col>13</xdr:col>
      <xdr:colOff>190500</xdr:colOff>
      <xdr:row>72</xdr:row>
      <xdr:rowOff>495300</xdr:rowOff>
    </xdr:to>
    <xdr:cxnSp macro="">
      <xdr:nvCxnSpPr>
        <xdr:cNvPr id="1487" name="AutoShape 283"/>
        <xdr:cNvCxnSpPr>
          <a:cxnSpLocks noChangeShapeType="1"/>
        </xdr:cNvCxnSpPr>
      </xdr:nvCxnSpPr>
      <xdr:spPr bwMode="auto">
        <a:xfrm>
          <a:off x="13982700" y="18754725"/>
          <a:ext cx="0" cy="647700"/>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1113618</xdr:colOff>
      <xdr:row>31</xdr:row>
      <xdr:rowOff>92962</xdr:rowOff>
    </xdr:from>
    <xdr:to>
      <xdr:col>15</xdr:col>
      <xdr:colOff>496225</xdr:colOff>
      <xdr:row>40</xdr:row>
      <xdr:rowOff>257298</xdr:rowOff>
    </xdr:to>
    <xdr:grpSp>
      <xdr:nvGrpSpPr>
        <xdr:cNvPr id="1488" name="Group 284"/>
        <xdr:cNvGrpSpPr>
          <a:grpSpLocks/>
        </xdr:cNvGrpSpPr>
      </xdr:nvGrpSpPr>
      <xdr:grpSpPr bwMode="auto">
        <a:xfrm>
          <a:off x="14870439" y="9168926"/>
          <a:ext cx="1695822" cy="640586"/>
          <a:chOff x="975" y="178"/>
          <a:chExt cx="133" cy="48"/>
        </a:xfrm>
      </xdr:grpSpPr>
      <xdr:sp macro="" textlink="">
        <xdr:nvSpPr>
          <xdr:cNvPr id="1309" name="Rectangle 285"/>
          <xdr:cNvSpPr>
            <a:spLocks noChangeArrowheads="1"/>
          </xdr:cNvSpPr>
        </xdr:nvSpPr>
        <xdr:spPr bwMode="auto">
          <a:xfrm>
            <a:off x="975" y="178"/>
            <a:ext cx="133" cy="48"/>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a:p>
        </xdr:txBody>
      </xdr:sp>
      <xdr:sp macro="" textlink="">
        <xdr:nvSpPr>
          <xdr:cNvPr id="1310" name="WordArt 286"/>
          <xdr:cNvSpPr>
            <a:spLocks noChangeArrowheads="1" noChangeShapeType="1" noTextEdit="1"/>
          </xdr:cNvSpPr>
        </xdr:nvSpPr>
        <xdr:spPr bwMode="auto">
          <a:xfrm>
            <a:off x="986" y="186"/>
            <a:ext cx="110" cy="1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w="9525">
                  <a:solidFill>
                    <a:srgbClr val="000000"/>
                  </a:solidFill>
                  <a:round/>
                  <a:headEnd/>
                  <a:tailEnd/>
                </a:ln>
                <a:solidFill>
                  <a:srgbClr val="FFFFFF"/>
                </a:solidFill>
                <a:effectLst/>
                <a:latin typeface="HG丸ｺﾞｼｯｸM-PRO"/>
                <a:ea typeface="HG丸ｺﾞｼｯｸM-PRO"/>
              </a:rPr>
              <a:t>第</a:t>
            </a:r>
            <a:r>
              <a:rPr lang="en-US" altLang="ja-JP" sz="1200" kern="10" spc="0">
                <a:ln w="9525">
                  <a:solidFill>
                    <a:srgbClr val="000000"/>
                  </a:solidFill>
                  <a:round/>
                  <a:headEnd/>
                  <a:tailEnd/>
                </a:ln>
                <a:solidFill>
                  <a:srgbClr val="FFFFFF"/>
                </a:solidFill>
                <a:effectLst/>
                <a:latin typeface="HG丸ｺﾞｼｯｸM-PRO"/>
                <a:ea typeface="HG丸ｺﾞｼｯｸM-PRO"/>
              </a:rPr>
              <a:t>12</a:t>
            </a:r>
            <a:r>
              <a:rPr lang="ja-JP" altLang="en-US" sz="1200" kern="10" spc="0">
                <a:ln w="9525">
                  <a:solidFill>
                    <a:srgbClr val="000000"/>
                  </a:solidFill>
                  <a:round/>
                  <a:headEnd/>
                  <a:tailEnd/>
                </a:ln>
                <a:solidFill>
                  <a:srgbClr val="FFFFFF"/>
                </a:solidFill>
                <a:effectLst/>
                <a:latin typeface="HG丸ｺﾞｼｯｸM-PRO"/>
                <a:ea typeface="HG丸ｺﾞｼｯｸM-PRO"/>
              </a:rPr>
              <a:t>回基金運営委員会</a:t>
            </a:r>
          </a:p>
        </xdr:txBody>
      </xdr:sp>
      <xdr:sp macro="" textlink="">
        <xdr:nvSpPr>
          <xdr:cNvPr id="1311" name="WordArt 287"/>
          <xdr:cNvSpPr>
            <a:spLocks noChangeArrowheads="1" noChangeShapeType="1" noTextEdit="1"/>
          </xdr:cNvSpPr>
        </xdr:nvSpPr>
        <xdr:spPr bwMode="auto">
          <a:xfrm>
            <a:off x="1011" y="205"/>
            <a:ext cx="63" cy="16"/>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w="9525">
                  <a:solidFill>
                    <a:srgbClr val="000000"/>
                  </a:solidFill>
                  <a:round/>
                  <a:headEnd/>
                  <a:tailEnd/>
                </a:ln>
                <a:solidFill>
                  <a:srgbClr val="FFFFFF"/>
                </a:solidFill>
                <a:effectLst/>
                <a:latin typeface="HG丸ｺﾞｼｯｸM-PRO"/>
                <a:ea typeface="HG丸ｺﾞｼｯｸM-PRO"/>
              </a:rPr>
              <a:t>資料　</a:t>
            </a:r>
            <a:r>
              <a:rPr lang="en-US" altLang="ja-JP" sz="1200" kern="10" spc="0">
                <a:ln w="9525">
                  <a:solidFill>
                    <a:srgbClr val="000000"/>
                  </a:solidFill>
                  <a:round/>
                  <a:headEnd/>
                  <a:tailEnd/>
                </a:ln>
                <a:solidFill>
                  <a:srgbClr val="FFFFFF"/>
                </a:solidFill>
                <a:effectLst/>
                <a:latin typeface="HG丸ｺﾞｼｯｸM-PRO"/>
                <a:ea typeface="HG丸ｺﾞｼｯｸM-PRO"/>
              </a:rPr>
              <a:t>4</a:t>
            </a:r>
          </a:p>
        </xdr:txBody>
      </xdr:sp>
    </xdr:grpSp>
    <xdr:clientData/>
  </xdr:twoCellAnchor>
  <xdr:twoCellAnchor>
    <xdr:from>
      <xdr:col>5</xdr:col>
      <xdr:colOff>57150</xdr:colOff>
      <xdr:row>79</xdr:row>
      <xdr:rowOff>161925</xdr:rowOff>
    </xdr:from>
    <xdr:to>
      <xdr:col>6</xdr:col>
      <xdr:colOff>180975</xdr:colOff>
      <xdr:row>81</xdr:row>
      <xdr:rowOff>171450</xdr:rowOff>
    </xdr:to>
    <xdr:grpSp>
      <xdr:nvGrpSpPr>
        <xdr:cNvPr id="1546" name="Group 522"/>
        <xdr:cNvGrpSpPr>
          <a:grpSpLocks/>
        </xdr:cNvGrpSpPr>
      </xdr:nvGrpSpPr>
      <xdr:grpSpPr bwMode="auto">
        <a:xfrm>
          <a:off x="4234543" y="20382139"/>
          <a:ext cx="1321253" cy="1179740"/>
          <a:chOff x="446" y="2276"/>
          <a:chExt cx="139" cy="124"/>
        </a:xfrm>
      </xdr:grpSpPr>
      <xdr:grpSp>
        <xdr:nvGrpSpPr>
          <xdr:cNvPr id="1485" name="Group 278"/>
          <xdr:cNvGrpSpPr>
            <a:grpSpLocks/>
          </xdr:cNvGrpSpPr>
        </xdr:nvGrpSpPr>
        <xdr:grpSpPr bwMode="auto">
          <a:xfrm>
            <a:off x="453" y="2276"/>
            <a:ext cx="124" cy="69"/>
            <a:chOff x="461" y="1967"/>
            <a:chExt cx="124" cy="69"/>
          </a:xfrm>
        </xdr:grpSpPr>
        <xdr:cxnSp macro="">
          <xdr:nvCxnSpPr>
            <xdr:cNvPr id="1492" name="AutoShape 279"/>
            <xdr:cNvCxnSpPr>
              <a:cxnSpLocks noChangeShapeType="1"/>
            </xdr:cNvCxnSpPr>
          </xdr:nvCxnSpPr>
          <xdr:spPr bwMode="auto">
            <a:xfrm>
              <a:off x="461" y="1967"/>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493" name="AutoShape 280"/>
            <xdr:cNvCxnSpPr>
              <a:cxnSpLocks noChangeShapeType="1"/>
            </xdr:cNvCxnSpPr>
          </xdr:nvCxnSpPr>
          <xdr:spPr bwMode="auto">
            <a:xfrm>
              <a:off x="585" y="1968"/>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1544" name="AutoShape 520"/>
          <xdr:cNvSpPr>
            <a:spLocks noChangeArrowheads="1"/>
          </xdr:cNvSpPr>
        </xdr:nvSpPr>
        <xdr:spPr bwMode="auto">
          <a:xfrm>
            <a:off x="446" y="2353"/>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45" name="AutoShape 521"/>
          <xdr:cNvSpPr>
            <a:spLocks noChangeArrowheads="1"/>
          </xdr:cNvSpPr>
        </xdr:nvSpPr>
        <xdr:spPr bwMode="auto">
          <a:xfrm>
            <a:off x="571" y="2353"/>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xdr:col>
      <xdr:colOff>114300</xdr:colOff>
      <xdr:row>79</xdr:row>
      <xdr:rowOff>152400</xdr:rowOff>
    </xdr:from>
    <xdr:to>
      <xdr:col>8</xdr:col>
      <xdr:colOff>238125</xdr:colOff>
      <xdr:row>81</xdr:row>
      <xdr:rowOff>161925</xdr:rowOff>
    </xdr:to>
    <xdr:grpSp>
      <xdr:nvGrpSpPr>
        <xdr:cNvPr id="1548" name="Group 524"/>
        <xdr:cNvGrpSpPr>
          <a:grpSpLocks/>
        </xdr:cNvGrpSpPr>
      </xdr:nvGrpSpPr>
      <xdr:grpSpPr bwMode="auto">
        <a:xfrm>
          <a:off x="6686550" y="20372614"/>
          <a:ext cx="1321254" cy="1179740"/>
          <a:chOff x="446" y="2276"/>
          <a:chExt cx="139" cy="124"/>
        </a:xfrm>
      </xdr:grpSpPr>
      <xdr:grpSp>
        <xdr:nvGrpSpPr>
          <xdr:cNvPr id="1549" name="Group 278"/>
          <xdr:cNvGrpSpPr>
            <a:grpSpLocks/>
          </xdr:cNvGrpSpPr>
        </xdr:nvGrpSpPr>
        <xdr:grpSpPr bwMode="auto">
          <a:xfrm>
            <a:off x="453" y="2276"/>
            <a:ext cx="124" cy="69"/>
            <a:chOff x="461" y="1967"/>
            <a:chExt cx="124" cy="69"/>
          </a:xfrm>
        </xdr:grpSpPr>
        <xdr:cxnSp macro="">
          <xdr:nvCxnSpPr>
            <xdr:cNvPr id="1550" name="AutoShape 279"/>
            <xdr:cNvCxnSpPr>
              <a:cxnSpLocks noChangeShapeType="1"/>
            </xdr:cNvCxnSpPr>
          </xdr:nvCxnSpPr>
          <xdr:spPr bwMode="auto">
            <a:xfrm>
              <a:off x="461" y="1967"/>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51" name="AutoShape 280"/>
            <xdr:cNvCxnSpPr>
              <a:cxnSpLocks noChangeShapeType="1"/>
            </xdr:cNvCxnSpPr>
          </xdr:nvCxnSpPr>
          <xdr:spPr bwMode="auto">
            <a:xfrm>
              <a:off x="585" y="1968"/>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1552" name="AutoShape 528"/>
          <xdr:cNvSpPr>
            <a:spLocks noChangeArrowheads="1"/>
          </xdr:cNvSpPr>
        </xdr:nvSpPr>
        <xdr:spPr bwMode="auto">
          <a:xfrm>
            <a:off x="446" y="2353"/>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53" name="AutoShape 529"/>
          <xdr:cNvSpPr>
            <a:spLocks noChangeArrowheads="1"/>
          </xdr:cNvSpPr>
        </xdr:nvSpPr>
        <xdr:spPr bwMode="auto">
          <a:xfrm>
            <a:off x="571" y="2353"/>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9</xdr:col>
      <xdr:colOff>57150</xdr:colOff>
      <xdr:row>79</xdr:row>
      <xdr:rowOff>142875</xdr:rowOff>
    </xdr:from>
    <xdr:to>
      <xdr:col>10</xdr:col>
      <xdr:colOff>180975</xdr:colOff>
      <xdr:row>81</xdr:row>
      <xdr:rowOff>152400</xdr:rowOff>
    </xdr:to>
    <xdr:grpSp>
      <xdr:nvGrpSpPr>
        <xdr:cNvPr id="1554" name="Group 530"/>
        <xdr:cNvGrpSpPr>
          <a:grpSpLocks/>
        </xdr:cNvGrpSpPr>
      </xdr:nvGrpSpPr>
      <xdr:grpSpPr bwMode="auto">
        <a:xfrm>
          <a:off x="9024257" y="20363089"/>
          <a:ext cx="1321254" cy="1179740"/>
          <a:chOff x="446" y="2276"/>
          <a:chExt cx="139" cy="124"/>
        </a:xfrm>
      </xdr:grpSpPr>
      <xdr:grpSp>
        <xdr:nvGrpSpPr>
          <xdr:cNvPr id="1555" name="Group 278"/>
          <xdr:cNvGrpSpPr>
            <a:grpSpLocks/>
          </xdr:cNvGrpSpPr>
        </xdr:nvGrpSpPr>
        <xdr:grpSpPr bwMode="auto">
          <a:xfrm>
            <a:off x="453" y="2276"/>
            <a:ext cx="124" cy="69"/>
            <a:chOff x="461" y="1967"/>
            <a:chExt cx="124" cy="69"/>
          </a:xfrm>
        </xdr:grpSpPr>
        <xdr:cxnSp macro="">
          <xdr:nvCxnSpPr>
            <xdr:cNvPr id="1556" name="AutoShape 279"/>
            <xdr:cNvCxnSpPr>
              <a:cxnSpLocks noChangeShapeType="1"/>
            </xdr:cNvCxnSpPr>
          </xdr:nvCxnSpPr>
          <xdr:spPr bwMode="auto">
            <a:xfrm>
              <a:off x="461" y="1967"/>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57" name="AutoShape 280"/>
            <xdr:cNvCxnSpPr>
              <a:cxnSpLocks noChangeShapeType="1"/>
            </xdr:cNvCxnSpPr>
          </xdr:nvCxnSpPr>
          <xdr:spPr bwMode="auto">
            <a:xfrm>
              <a:off x="585" y="1968"/>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1558" name="AutoShape 534"/>
          <xdr:cNvSpPr>
            <a:spLocks noChangeArrowheads="1"/>
          </xdr:cNvSpPr>
        </xdr:nvSpPr>
        <xdr:spPr bwMode="auto">
          <a:xfrm>
            <a:off x="446" y="2353"/>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59" name="AutoShape 535"/>
          <xdr:cNvSpPr>
            <a:spLocks noChangeArrowheads="1"/>
          </xdr:cNvSpPr>
        </xdr:nvSpPr>
        <xdr:spPr bwMode="auto">
          <a:xfrm>
            <a:off x="571" y="2353"/>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11</xdr:col>
      <xdr:colOff>47625</xdr:colOff>
      <xdr:row>79</xdr:row>
      <xdr:rowOff>95250</xdr:rowOff>
    </xdr:from>
    <xdr:to>
      <xdr:col>12</xdr:col>
      <xdr:colOff>171450</xdr:colOff>
      <xdr:row>81</xdr:row>
      <xdr:rowOff>104775</xdr:rowOff>
    </xdr:to>
    <xdr:grpSp>
      <xdr:nvGrpSpPr>
        <xdr:cNvPr id="1560" name="Group 536"/>
        <xdr:cNvGrpSpPr>
          <a:grpSpLocks/>
        </xdr:cNvGrpSpPr>
      </xdr:nvGrpSpPr>
      <xdr:grpSpPr bwMode="auto">
        <a:xfrm>
          <a:off x="11409589" y="20315464"/>
          <a:ext cx="1321254" cy="1179740"/>
          <a:chOff x="446" y="2276"/>
          <a:chExt cx="139" cy="124"/>
        </a:xfrm>
      </xdr:grpSpPr>
      <xdr:grpSp>
        <xdr:nvGrpSpPr>
          <xdr:cNvPr id="1561" name="Group 278"/>
          <xdr:cNvGrpSpPr>
            <a:grpSpLocks/>
          </xdr:cNvGrpSpPr>
        </xdr:nvGrpSpPr>
        <xdr:grpSpPr bwMode="auto">
          <a:xfrm>
            <a:off x="453" y="2276"/>
            <a:ext cx="124" cy="69"/>
            <a:chOff x="461" y="1967"/>
            <a:chExt cx="124" cy="69"/>
          </a:xfrm>
        </xdr:grpSpPr>
        <xdr:cxnSp macro="">
          <xdr:nvCxnSpPr>
            <xdr:cNvPr id="1562" name="AutoShape 279"/>
            <xdr:cNvCxnSpPr>
              <a:cxnSpLocks noChangeShapeType="1"/>
            </xdr:cNvCxnSpPr>
          </xdr:nvCxnSpPr>
          <xdr:spPr bwMode="auto">
            <a:xfrm>
              <a:off x="461" y="1967"/>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63" name="AutoShape 280"/>
            <xdr:cNvCxnSpPr>
              <a:cxnSpLocks noChangeShapeType="1"/>
            </xdr:cNvCxnSpPr>
          </xdr:nvCxnSpPr>
          <xdr:spPr bwMode="auto">
            <a:xfrm>
              <a:off x="585" y="1968"/>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1564" name="AutoShape 540"/>
          <xdr:cNvSpPr>
            <a:spLocks noChangeArrowheads="1"/>
          </xdr:cNvSpPr>
        </xdr:nvSpPr>
        <xdr:spPr bwMode="auto">
          <a:xfrm>
            <a:off x="446" y="2353"/>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5" name="AutoShape 541"/>
          <xdr:cNvSpPr>
            <a:spLocks noChangeArrowheads="1"/>
          </xdr:cNvSpPr>
        </xdr:nvSpPr>
        <xdr:spPr bwMode="auto">
          <a:xfrm>
            <a:off x="571" y="2353"/>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5</xdr:col>
      <xdr:colOff>200025</xdr:colOff>
      <xdr:row>81</xdr:row>
      <xdr:rowOff>152400</xdr:rowOff>
    </xdr:from>
    <xdr:to>
      <xdr:col>5</xdr:col>
      <xdr:colOff>333375</xdr:colOff>
      <xdr:row>85</xdr:row>
      <xdr:rowOff>190500</xdr:rowOff>
    </xdr:to>
    <xdr:grpSp>
      <xdr:nvGrpSpPr>
        <xdr:cNvPr id="1573" name="Group 549"/>
        <xdr:cNvGrpSpPr>
          <a:grpSpLocks/>
        </xdr:cNvGrpSpPr>
      </xdr:nvGrpSpPr>
      <xdr:grpSpPr bwMode="auto">
        <a:xfrm>
          <a:off x="4377418" y="21542829"/>
          <a:ext cx="133350" cy="1657350"/>
          <a:chOff x="461" y="2398"/>
          <a:chExt cx="14" cy="175"/>
        </a:xfrm>
      </xdr:grpSpPr>
      <xdr:cxnSp macro="">
        <xdr:nvCxnSpPr>
          <xdr:cNvPr id="1486" name="AutoShape 282"/>
          <xdr:cNvCxnSpPr>
            <a:cxnSpLocks noChangeShapeType="1"/>
          </xdr:cNvCxnSpPr>
        </xdr:nvCxnSpPr>
        <xdr:spPr bwMode="auto">
          <a:xfrm>
            <a:off x="468" y="2398"/>
            <a:ext cx="0" cy="119"/>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570" name="AutoShape 546"/>
          <xdr:cNvSpPr>
            <a:spLocks noChangeArrowheads="1"/>
          </xdr:cNvSpPr>
        </xdr:nvSpPr>
        <xdr:spPr bwMode="auto">
          <a:xfrm>
            <a:off x="461" y="2526"/>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13</xdr:col>
      <xdr:colOff>57150</xdr:colOff>
      <xdr:row>79</xdr:row>
      <xdr:rowOff>142875</xdr:rowOff>
    </xdr:from>
    <xdr:to>
      <xdr:col>13</xdr:col>
      <xdr:colOff>190500</xdr:colOff>
      <xdr:row>81</xdr:row>
      <xdr:rowOff>142875</xdr:rowOff>
    </xdr:to>
    <xdr:grpSp>
      <xdr:nvGrpSpPr>
        <xdr:cNvPr id="1572" name="Group 548"/>
        <xdr:cNvGrpSpPr>
          <a:grpSpLocks/>
        </xdr:cNvGrpSpPr>
      </xdr:nvGrpSpPr>
      <xdr:grpSpPr bwMode="auto">
        <a:xfrm>
          <a:off x="13813971" y="20363089"/>
          <a:ext cx="133350" cy="1170215"/>
          <a:chOff x="1201" y="2853"/>
          <a:chExt cx="14" cy="123"/>
        </a:xfrm>
      </xdr:grpSpPr>
      <xdr:cxnSp macro="">
        <xdr:nvCxnSpPr>
          <xdr:cNvPr id="1569" name="AutoShape 280"/>
          <xdr:cNvCxnSpPr>
            <a:cxnSpLocks noChangeShapeType="1"/>
          </xdr:cNvCxnSpPr>
        </xdr:nvCxnSpPr>
        <xdr:spPr bwMode="auto">
          <a:xfrm>
            <a:off x="1207" y="2853"/>
            <a:ext cx="0" cy="68"/>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571" name="AutoShape 547"/>
          <xdr:cNvSpPr>
            <a:spLocks noChangeArrowheads="1"/>
          </xdr:cNvSpPr>
        </xdr:nvSpPr>
        <xdr:spPr bwMode="auto">
          <a:xfrm>
            <a:off x="1201" y="2929"/>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6</xdr:col>
      <xdr:colOff>180975</xdr:colOff>
      <xdr:row>81</xdr:row>
      <xdr:rowOff>171450</xdr:rowOff>
    </xdr:from>
    <xdr:to>
      <xdr:col>6</xdr:col>
      <xdr:colOff>314325</xdr:colOff>
      <xdr:row>85</xdr:row>
      <xdr:rowOff>209550</xdr:rowOff>
    </xdr:to>
    <xdr:grpSp>
      <xdr:nvGrpSpPr>
        <xdr:cNvPr id="1574" name="Group 550"/>
        <xdr:cNvGrpSpPr>
          <a:grpSpLocks/>
        </xdr:cNvGrpSpPr>
      </xdr:nvGrpSpPr>
      <xdr:grpSpPr bwMode="auto">
        <a:xfrm>
          <a:off x="5555796" y="21561879"/>
          <a:ext cx="133350" cy="1657350"/>
          <a:chOff x="461" y="2398"/>
          <a:chExt cx="14" cy="175"/>
        </a:xfrm>
      </xdr:grpSpPr>
      <xdr:cxnSp macro="">
        <xdr:nvCxnSpPr>
          <xdr:cNvPr id="1575" name="AutoShape 282"/>
          <xdr:cNvCxnSpPr>
            <a:cxnSpLocks noChangeShapeType="1"/>
          </xdr:cNvCxnSpPr>
        </xdr:nvCxnSpPr>
        <xdr:spPr bwMode="auto">
          <a:xfrm>
            <a:off x="468" y="2398"/>
            <a:ext cx="0" cy="119"/>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576" name="AutoShape 552"/>
          <xdr:cNvSpPr>
            <a:spLocks noChangeArrowheads="1"/>
          </xdr:cNvSpPr>
        </xdr:nvSpPr>
        <xdr:spPr bwMode="auto">
          <a:xfrm>
            <a:off x="461" y="2526"/>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xdr:col>
      <xdr:colOff>257175</xdr:colOff>
      <xdr:row>81</xdr:row>
      <xdr:rowOff>142875</xdr:rowOff>
    </xdr:from>
    <xdr:to>
      <xdr:col>7</xdr:col>
      <xdr:colOff>390525</xdr:colOff>
      <xdr:row>85</xdr:row>
      <xdr:rowOff>180975</xdr:rowOff>
    </xdr:to>
    <xdr:grpSp>
      <xdr:nvGrpSpPr>
        <xdr:cNvPr id="1577" name="Group 553"/>
        <xdr:cNvGrpSpPr>
          <a:grpSpLocks/>
        </xdr:cNvGrpSpPr>
      </xdr:nvGrpSpPr>
      <xdr:grpSpPr bwMode="auto">
        <a:xfrm>
          <a:off x="6829425" y="21533304"/>
          <a:ext cx="133350" cy="1657350"/>
          <a:chOff x="461" y="2398"/>
          <a:chExt cx="14" cy="175"/>
        </a:xfrm>
      </xdr:grpSpPr>
      <xdr:cxnSp macro="">
        <xdr:nvCxnSpPr>
          <xdr:cNvPr id="1578" name="AutoShape 282"/>
          <xdr:cNvCxnSpPr>
            <a:cxnSpLocks noChangeShapeType="1"/>
          </xdr:cNvCxnSpPr>
        </xdr:nvCxnSpPr>
        <xdr:spPr bwMode="auto">
          <a:xfrm>
            <a:off x="468" y="2398"/>
            <a:ext cx="0" cy="119"/>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579" name="AutoShape 555"/>
          <xdr:cNvSpPr>
            <a:spLocks noChangeArrowheads="1"/>
          </xdr:cNvSpPr>
        </xdr:nvSpPr>
        <xdr:spPr bwMode="auto">
          <a:xfrm>
            <a:off x="461" y="2526"/>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8</xdr:col>
      <xdr:colOff>238125</xdr:colOff>
      <xdr:row>81</xdr:row>
      <xdr:rowOff>161925</xdr:rowOff>
    </xdr:from>
    <xdr:to>
      <xdr:col>8</xdr:col>
      <xdr:colOff>371475</xdr:colOff>
      <xdr:row>85</xdr:row>
      <xdr:rowOff>200025</xdr:rowOff>
    </xdr:to>
    <xdr:grpSp>
      <xdr:nvGrpSpPr>
        <xdr:cNvPr id="1580" name="Group 556"/>
        <xdr:cNvGrpSpPr>
          <a:grpSpLocks/>
        </xdr:cNvGrpSpPr>
      </xdr:nvGrpSpPr>
      <xdr:grpSpPr bwMode="auto">
        <a:xfrm>
          <a:off x="8007804" y="21552354"/>
          <a:ext cx="133350" cy="1657350"/>
          <a:chOff x="461" y="2398"/>
          <a:chExt cx="14" cy="175"/>
        </a:xfrm>
      </xdr:grpSpPr>
      <xdr:cxnSp macro="">
        <xdr:nvCxnSpPr>
          <xdr:cNvPr id="1581" name="AutoShape 282"/>
          <xdr:cNvCxnSpPr>
            <a:cxnSpLocks noChangeShapeType="1"/>
          </xdr:cNvCxnSpPr>
        </xdr:nvCxnSpPr>
        <xdr:spPr bwMode="auto">
          <a:xfrm>
            <a:off x="468" y="2398"/>
            <a:ext cx="0" cy="119"/>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582" name="AutoShape 558"/>
          <xdr:cNvSpPr>
            <a:spLocks noChangeArrowheads="1"/>
          </xdr:cNvSpPr>
        </xdr:nvSpPr>
        <xdr:spPr bwMode="auto">
          <a:xfrm>
            <a:off x="461" y="2526"/>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9</xdr:col>
      <xdr:colOff>180975</xdr:colOff>
      <xdr:row>81</xdr:row>
      <xdr:rowOff>161925</xdr:rowOff>
    </xdr:from>
    <xdr:to>
      <xdr:col>9</xdr:col>
      <xdr:colOff>314325</xdr:colOff>
      <xdr:row>85</xdr:row>
      <xdr:rowOff>200025</xdr:rowOff>
    </xdr:to>
    <xdr:grpSp>
      <xdr:nvGrpSpPr>
        <xdr:cNvPr id="1583" name="Group 559"/>
        <xdr:cNvGrpSpPr>
          <a:grpSpLocks/>
        </xdr:cNvGrpSpPr>
      </xdr:nvGrpSpPr>
      <xdr:grpSpPr bwMode="auto">
        <a:xfrm>
          <a:off x="9148082" y="21552354"/>
          <a:ext cx="133350" cy="1657350"/>
          <a:chOff x="461" y="2398"/>
          <a:chExt cx="14" cy="175"/>
        </a:xfrm>
      </xdr:grpSpPr>
      <xdr:cxnSp macro="">
        <xdr:nvCxnSpPr>
          <xdr:cNvPr id="1584" name="AutoShape 282"/>
          <xdr:cNvCxnSpPr>
            <a:cxnSpLocks noChangeShapeType="1"/>
          </xdr:cNvCxnSpPr>
        </xdr:nvCxnSpPr>
        <xdr:spPr bwMode="auto">
          <a:xfrm>
            <a:off x="468" y="2398"/>
            <a:ext cx="0" cy="119"/>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585" name="AutoShape 561"/>
          <xdr:cNvSpPr>
            <a:spLocks noChangeArrowheads="1"/>
          </xdr:cNvSpPr>
        </xdr:nvSpPr>
        <xdr:spPr bwMode="auto">
          <a:xfrm>
            <a:off x="461" y="2526"/>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10</xdr:col>
      <xdr:colOff>161925</xdr:colOff>
      <xdr:row>81</xdr:row>
      <xdr:rowOff>180975</xdr:rowOff>
    </xdr:from>
    <xdr:to>
      <xdr:col>10</xdr:col>
      <xdr:colOff>295275</xdr:colOff>
      <xdr:row>85</xdr:row>
      <xdr:rowOff>219075</xdr:rowOff>
    </xdr:to>
    <xdr:grpSp>
      <xdr:nvGrpSpPr>
        <xdr:cNvPr id="1586" name="Group 562"/>
        <xdr:cNvGrpSpPr>
          <a:grpSpLocks/>
        </xdr:cNvGrpSpPr>
      </xdr:nvGrpSpPr>
      <xdr:grpSpPr bwMode="auto">
        <a:xfrm>
          <a:off x="10326461" y="21571404"/>
          <a:ext cx="133350" cy="1657350"/>
          <a:chOff x="461" y="2398"/>
          <a:chExt cx="14" cy="175"/>
        </a:xfrm>
      </xdr:grpSpPr>
      <xdr:cxnSp macro="">
        <xdr:nvCxnSpPr>
          <xdr:cNvPr id="1587" name="AutoShape 282"/>
          <xdr:cNvCxnSpPr>
            <a:cxnSpLocks noChangeShapeType="1"/>
          </xdr:cNvCxnSpPr>
        </xdr:nvCxnSpPr>
        <xdr:spPr bwMode="auto">
          <a:xfrm>
            <a:off x="468" y="2398"/>
            <a:ext cx="0" cy="119"/>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588" name="AutoShape 564"/>
          <xdr:cNvSpPr>
            <a:spLocks noChangeArrowheads="1"/>
          </xdr:cNvSpPr>
        </xdr:nvSpPr>
        <xdr:spPr bwMode="auto">
          <a:xfrm>
            <a:off x="461" y="2526"/>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11</xdr:col>
      <xdr:colOff>238125</xdr:colOff>
      <xdr:row>81</xdr:row>
      <xdr:rowOff>152400</xdr:rowOff>
    </xdr:from>
    <xdr:to>
      <xdr:col>11</xdr:col>
      <xdr:colOff>371475</xdr:colOff>
      <xdr:row>85</xdr:row>
      <xdr:rowOff>190500</xdr:rowOff>
    </xdr:to>
    <xdr:grpSp>
      <xdr:nvGrpSpPr>
        <xdr:cNvPr id="1589" name="Group 565"/>
        <xdr:cNvGrpSpPr>
          <a:grpSpLocks/>
        </xdr:cNvGrpSpPr>
      </xdr:nvGrpSpPr>
      <xdr:grpSpPr bwMode="auto">
        <a:xfrm>
          <a:off x="11600089" y="21542829"/>
          <a:ext cx="133350" cy="1657350"/>
          <a:chOff x="461" y="2398"/>
          <a:chExt cx="14" cy="175"/>
        </a:xfrm>
      </xdr:grpSpPr>
      <xdr:cxnSp macro="">
        <xdr:nvCxnSpPr>
          <xdr:cNvPr id="1590" name="AutoShape 282"/>
          <xdr:cNvCxnSpPr>
            <a:cxnSpLocks noChangeShapeType="1"/>
          </xdr:cNvCxnSpPr>
        </xdr:nvCxnSpPr>
        <xdr:spPr bwMode="auto">
          <a:xfrm>
            <a:off x="468" y="2398"/>
            <a:ext cx="0" cy="119"/>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591" name="AutoShape 567"/>
          <xdr:cNvSpPr>
            <a:spLocks noChangeArrowheads="1"/>
          </xdr:cNvSpPr>
        </xdr:nvSpPr>
        <xdr:spPr bwMode="auto">
          <a:xfrm>
            <a:off x="461" y="2526"/>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12</xdr:col>
      <xdr:colOff>219075</xdr:colOff>
      <xdr:row>81</xdr:row>
      <xdr:rowOff>171450</xdr:rowOff>
    </xdr:from>
    <xdr:to>
      <xdr:col>12</xdr:col>
      <xdr:colOff>352425</xdr:colOff>
      <xdr:row>85</xdr:row>
      <xdr:rowOff>209550</xdr:rowOff>
    </xdr:to>
    <xdr:grpSp>
      <xdr:nvGrpSpPr>
        <xdr:cNvPr id="1592" name="Group 568"/>
        <xdr:cNvGrpSpPr>
          <a:grpSpLocks/>
        </xdr:cNvGrpSpPr>
      </xdr:nvGrpSpPr>
      <xdr:grpSpPr bwMode="auto">
        <a:xfrm>
          <a:off x="12778468" y="21561879"/>
          <a:ext cx="133350" cy="1657350"/>
          <a:chOff x="461" y="2398"/>
          <a:chExt cx="14" cy="175"/>
        </a:xfrm>
      </xdr:grpSpPr>
      <xdr:cxnSp macro="">
        <xdr:nvCxnSpPr>
          <xdr:cNvPr id="1593" name="AutoShape 282"/>
          <xdr:cNvCxnSpPr>
            <a:cxnSpLocks noChangeShapeType="1"/>
          </xdr:cNvCxnSpPr>
        </xdr:nvCxnSpPr>
        <xdr:spPr bwMode="auto">
          <a:xfrm>
            <a:off x="468" y="2398"/>
            <a:ext cx="0" cy="119"/>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594" name="AutoShape 570"/>
          <xdr:cNvSpPr>
            <a:spLocks noChangeArrowheads="1"/>
          </xdr:cNvSpPr>
        </xdr:nvSpPr>
        <xdr:spPr bwMode="auto">
          <a:xfrm>
            <a:off x="461" y="2526"/>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13</xdr:col>
      <xdr:colOff>190500</xdr:colOff>
      <xdr:row>81</xdr:row>
      <xdr:rowOff>152400</xdr:rowOff>
    </xdr:from>
    <xdr:to>
      <xdr:col>13</xdr:col>
      <xdr:colOff>323850</xdr:colOff>
      <xdr:row>85</xdr:row>
      <xdr:rowOff>190500</xdr:rowOff>
    </xdr:to>
    <xdr:grpSp>
      <xdr:nvGrpSpPr>
        <xdr:cNvPr id="1595" name="Group 571"/>
        <xdr:cNvGrpSpPr>
          <a:grpSpLocks/>
        </xdr:cNvGrpSpPr>
      </xdr:nvGrpSpPr>
      <xdr:grpSpPr bwMode="auto">
        <a:xfrm>
          <a:off x="13947321" y="21542829"/>
          <a:ext cx="133350" cy="1657350"/>
          <a:chOff x="461" y="2398"/>
          <a:chExt cx="14" cy="175"/>
        </a:xfrm>
      </xdr:grpSpPr>
      <xdr:cxnSp macro="">
        <xdr:nvCxnSpPr>
          <xdr:cNvPr id="1596" name="AutoShape 282"/>
          <xdr:cNvCxnSpPr>
            <a:cxnSpLocks noChangeShapeType="1"/>
          </xdr:cNvCxnSpPr>
        </xdr:nvCxnSpPr>
        <xdr:spPr bwMode="auto">
          <a:xfrm>
            <a:off x="468" y="2398"/>
            <a:ext cx="0" cy="119"/>
          </a:xfrm>
          <a:prstGeom prst="straightConnector1">
            <a:avLst/>
          </a:prstGeom>
          <a:noFill/>
          <a:ln w="12700">
            <a:solidFill>
              <a:srgbClr xmlns:mc="http://schemas.openxmlformats.org/markup-compatibility/2006" xmlns:a14="http://schemas.microsoft.com/office/drawing/2010/main" val="0000FF" mc:Ignorable="a14" a14:legacySpreadsheetColorIndex="12"/>
            </a:solidFill>
            <a:round/>
            <a:headEnd type="diamond" w="med" len="med"/>
            <a:tailEnd type="diamond"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597" name="AutoShape 573"/>
          <xdr:cNvSpPr>
            <a:spLocks noChangeArrowheads="1"/>
          </xdr:cNvSpPr>
        </xdr:nvSpPr>
        <xdr:spPr bwMode="auto">
          <a:xfrm>
            <a:off x="461" y="2526"/>
            <a:ext cx="14" cy="47"/>
          </a:xfrm>
          <a:prstGeom prst="downArrow">
            <a:avLst>
              <a:gd name="adj1" fmla="val 50000"/>
              <a:gd name="adj2" fmla="val 839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5</xdr:col>
      <xdr:colOff>133350</xdr:colOff>
      <xdr:row>72</xdr:row>
      <xdr:rowOff>571500</xdr:rowOff>
    </xdr:from>
    <xdr:to>
      <xdr:col>5</xdr:col>
      <xdr:colOff>266700</xdr:colOff>
      <xdr:row>73</xdr:row>
      <xdr:rowOff>228600</xdr:rowOff>
    </xdr:to>
    <xdr:sp macro="" textlink="">
      <xdr:nvSpPr>
        <xdr:cNvPr id="1600" name="AutoShape 576"/>
        <xdr:cNvSpPr>
          <a:spLocks noChangeArrowheads="1"/>
        </xdr:cNvSpPr>
      </xdr:nvSpPr>
      <xdr:spPr bwMode="auto">
        <a:xfrm>
          <a:off x="4324350" y="19478625"/>
          <a:ext cx="133350" cy="514350"/>
        </a:xfrm>
        <a:prstGeom prst="downArrow">
          <a:avLst>
            <a:gd name="adj1" fmla="val 50000"/>
            <a:gd name="adj2" fmla="val 964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114300</xdr:colOff>
      <xdr:row>72</xdr:row>
      <xdr:rowOff>561975</xdr:rowOff>
    </xdr:from>
    <xdr:to>
      <xdr:col>6</xdr:col>
      <xdr:colOff>247650</xdr:colOff>
      <xdr:row>73</xdr:row>
      <xdr:rowOff>219075</xdr:rowOff>
    </xdr:to>
    <xdr:sp macro="" textlink="">
      <xdr:nvSpPr>
        <xdr:cNvPr id="1601" name="AutoShape 577"/>
        <xdr:cNvSpPr>
          <a:spLocks noChangeArrowheads="1"/>
        </xdr:cNvSpPr>
      </xdr:nvSpPr>
      <xdr:spPr bwMode="auto">
        <a:xfrm>
          <a:off x="5505450" y="19469100"/>
          <a:ext cx="133350" cy="514350"/>
        </a:xfrm>
        <a:prstGeom prst="downArrow">
          <a:avLst>
            <a:gd name="adj1" fmla="val 50000"/>
            <a:gd name="adj2" fmla="val 964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152400</xdr:colOff>
      <xdr:row>72</xdr:row>
      <xdr:rowOff>571500</xdr:rowOff>
    </xdr:from>
    <xdr:to>
      <xdr:col>7</xdr:col>
      <xdr:colOff>285750</xdr:colOff>
      <xdr:row>73</xdr:row>
      <xdr:rowOff>228600</xdr:rowOff>
    </xdr:to>
    <xdr:sp macro="" textlink="">
      <xdr:nvSpPr>
        <xdr:cNvPr id="1602" name="AutoShape 578"/>
        <xdr:cNvSpPr>
          <a:spLocks noChangeArrowheads="1"/>
        </xdr:cNvSpPr>
      </xdr:nvSpPr>
      <xdr:spPr bwMode="auto">
        <a:xfrm>
          <a:off x="6743700" y="19478625"/>
          <a:ext cx="133350" cy="514350"/>
        </a:xfrm>
        <a:prstGeom prst="downArrow">
          <a:avLst>
            <a:gd name="adj1" fmla="val 50000"/>
            <a:gd name="adj2" fmla="val 964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133350</xdr:colOff>
      <xdr:row>72</xdr:row>
      <xdr:rowOff>561975</xdr:rowOff>
    </xdr:from>
    <xdr:to>
      <xdr:col>8</xdr:col>
      <xdr:colOff>266700</xdr:colOff>
      <xdr:row>73</xdr:row>
      <xdr:rowOff>219075</xdr:rowOff>
    </xdr:to>
    <xdr:sp macro="" textlink="">
      <xdr:nvSpPr>
        <xdr:cNvPr id="1603" name="AutoShape 579"/>
        <xdr:cNvSpPr>
          <a:spLocks noChangeArrowheads="1"/>
        </xdr:cNvSpPr>
      </xdr:nvSpPr>
      <xdr:spPr bwMode="auto">
        <a:xfrm>
          <a:off x="7924800" y="19469100"/>
          <a:ext cx="133350" cy="514350"/>
        </a:xfrm>
        <a:prstGeom prst="downArrow">
          <a:avLst>
            <a:gd name="adj1" fmla="val 50000"/>
            <a:gd name="adj2" fmla="val 964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72</xdr:row>
      <xdr:rowOff>571500</xdr:rowOff>
    </xdr:from>
    <xdr:to>
      <xdr:col>9</xdr:col>
      <xdr:colOff>266700</xdr:colOff>
      <xdr:row>73</xdr:row>
      <xdr:rowOff>228600</xdr:rowOff>
    </xdr:to>
    <xdr:sp macro="" textlink="">
      <xdr:nvSpPr>
        <xdr:cNvPr id="1604" name="AutoShape 580"/>
        <xdr:cNvSpPr>
          <a:spLocks noChangeArrowheads="1"/>
        </xdr:cNvSpPr>
      </xdr:nvSpPr>
      <xdr:spPr bwMode="auto">
        <a:xfrm>
          <a:off x="9124950" y="19478625"/>
          <a:ext cx="133350" cy="514350"/>
        </a:xfrm>
        <a:prstGeom prst="downArrow">
          <a:avLst>
            <a:gd name="adj1" fmla="val 50000"/>
            <a:gd name="adj2" fmla="val 964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123825</xdr:colOff>
      <xdr:row>72</xdr:row>
      <xdr:rowOff>581025</xdr:rowOff>
    </xdr:from>
    <xdr:to>
      <xdr:col>10</xdr:col>
      <xdr:colOff>257175</xdr:colOff>
      <xdr:row>73</xdr:row>
      <xdr:rowOff>238125</xdr:rowOff>
    </xdr:to>
    <xdr:sp macro="" textlink="">
      <xdr:nvSpPr>
        <xdr:cNvPr id="1605" name="AutoShape 581"/>
        <xdr:cNvSpPr>
          <a:spLocks noChangeArrowheads="1"/>
        </xdr:cNvSpPr>
      </xdr:nvSpPr>
      <xdr:spPr bwMode="auto">
        <a:xfrm>
          <a:off x="10315575" y="19488150"/>
          <a:ext cx="133350" cy="514350"/>
        </a:xfrm>
        <a:prstGeom prst="downArrow">
          <a:avLst>
            <a:gd name="adj1" fmla="val 50000"/>
            <a:gd name="adj2" fmla="val 964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152400</xdr:colOff>
      <xdr:row>72</xdr:row>
      <xdr:rowOff>609600</xdr:rowOff>
    </xdr:from>
    <xdr:to>
      <xdr:col>11</xdr:col>
      <xdr:colOff>285750</xdr:colOff>
      <xdr:row>73</xdr:row>
      <xdr:rowOff>266700</xdr:rowOff>
    </xdr:to>
    <xdr:sp macro="" textlink="">
      <xdr:nvSpPr>
        <xdr:cNvPr id="1606" name="AutoShape 582"/>
        <xdr:cNvSpPr>
          <a:spLocks noChangeArrowheads="1"/>
        </xdr:cNvSpPr>
      </xdr:nvSpPr>
      <xdr:spPr bwMode="auto">
        <a:xfrm>
          <a:off x="11544300" y="19516725"/>
          <a:ext cx="133350" cy="514350"/>
        </a:xfrm>
        <a:prstGeom prst="downArrow">
          <a:avLst>
            <a:gd name="adj1" fmla="val 50000"/>
            <a:gd name="adj2" fmla="val 964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133350</xdr:colOff>
      <xdr:row>72</xdr:row>
      <xdr:rowOff>600075</xdr:rowOff>
    </xdr:from>
    <xdr:to>
      <xdr:col>12</xdr:col>
      <xdr:colOff>266700</xdr:colOff>
      <xdr:row>73</xdr:row>
      <xdr:rowOff>257175</xdr:rowOff>
    </xdr:to>
    <xdr:sp macro="" textlink="">
      <xdr:nvSpPr>
        <xdr:cNvPr id="1607" name="AutoShape 583"/>
        <xdr:cNvSpPr>
          <a:spLocks noChangeArrowheads="1"/>
        </xdr:cNvSpPr>
      </xdr:nvSpPr>
      <xdr:spPr bwMode="auto">
        <a:xfrm>
          <a:off x="12725400" y="19507200"/>
          <a:ext cx="133350" cy="514350"/>
        </a:xfrm>
        <a:prstGeom prst="downArrow">
          <a:avLst>
            <a:gd name="adj1" fmla="val 50000"/>
            <a:gd name="adj2" fmla="val 964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123825</xdr:colOff>
      <xdr:row>72</xdr:row>
      <xdr:rowOff>581025</xdr:rowOff>
    </xdr:from>
    <xdr:to>
      <xdr:col>13</xdr:col>
      <xdr:colOff>257175</xdr:colOff>
      <xdr:row>73</xdr:row>
      <xdr:rowOff>238125</xdr:rowOff>
    </xdr:to>
    <xdr:sp macro="" textlink="">
      <xdr:nvSpPr>
        <xdr:cNvPr id="1608" name="AutoShape 584"/>
        <xdr:cNvSpPr>
          <a:spLocks noChangeArrowheads="1"/>
        </xdr:cNvSpPr>
      </xdr:nvSpPr>
      <xdr:spPr bwMode="auto">
        <a:xfrm>
          <a:off x="13916025" y="19488150"/>
          <a:ext cx="133350" cy="514350"/>
        </a:xfrm>
        <a:prstGeom prst="downArrow">
          <a:avLst>
            <a:gd name="adj1" fmla="val 50000"/>
            <a:gd name="adj2" fmla="val 964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53</xdr:row>
      <xdr:rowOff>47625</xdr:rowOff>
    </xdr:from>
    <xdr:to>
      <xdr:col>1</xdr:col>
      <xdr:colOff>276225</xdr:colOff>
      <xdr:row>53</xdr:row>
      <xdr:rowOff>304800</xdr:rowOff>
    </xdr:to>
    <xdr:sp macro="" textlink="">
      <xdr:nvSpPr>
        <xdr:cNvPr id="132" name="Rectangle 173"/>
        <xdr:cNvSpPr>
          <a:spLocks noChangeArrowheads="1"/>
        </xdr:cNvSpPr>
      </xdr:nvSpPr>
      <xdr:spPr bwMode="auto">
        <a:xfrm>
          <a:off x="378279" y="15124339"/>
          <a:ext cx="23812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Ｂ</a:t>
          </a:r>
        </a:p>
      </xdr:txBody>
    </xdr:sp>
    <xdr:clientData/>
  </xdr:twoCellAnchor>
  <xdr:twoCellAnchor>
    <xdr:from>
      <xdr:col>9</xdr:col>
      <xdr:colOff>884462</xdr:colOff>
      <xdr:row>80</xdr:row>
      <xdr:rowOff>95250</xdr:rowOff>
    </xdr:from>
    <xdr:to>
      <xdr:col>9</xdr:col>
      <xdr:colOff>884462</xdr:colOff>
      <xdr:row>80</xdr:row>
      <xdr:rowOff>276225</xdr:rowOff>
    </xdr:to>
    <xdr:sp macro="" textlink="">
      <xdr:nvSpPr>
        <xdr:cNvPr id="135" name="Line 94"/>
        <xdr:cNvSpPr>
          <a:spLocks noChangeShapeType="1"/>
        </xdr:cNvSpPr>
      </xdr:nvSpPr>
      <xdr:spPr bwMode="auto">
        <a:xfrm flipV="1">
          <a:off x="9851569" y="17811750"/>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9</xdr:col>
      <xdr:colOff>898062</xdr:colOff>
      <xdr:row>84</xdr:row>
      <xdr:rowOff>95249</xdr:rowOff>
    </xdr:from>
    <xdr:to>
      <xdr:col>9</xdr:col>
      <xdr:colOff>898062</xdr:colOff>
      <xdr:row>84</xdr:row>
      <xdr:rowOff>276224</xdr:rowOff>
    </xdr:to>
    <xdr:sp macro="" textlink="">
      <xdr:nvSpPr>
        <xdr:cNvPr id="136" name="Line 82"/>
        <xdr:cNvSpPr>
          <a:spLocks noChangeShapeType="1"/>
        </xdr:cNvSpPr>
      </xdr:nvSpPr>
      <xdr:spPr bwMode="auto">
        <a:xfrm flipV="1">
          <a:off x="9865169" y="19607892"/>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110094</xdr:colOff>
      <xdr:row>64</xdr:row>
      <xdr:rowOff>263482</xdr:rowOff>
    </xdr:from>
    <xdr:to>
      <xdr:col>14</xdr:col>
      <xdr:colOff>431718</xdr:colOff>
      <xdr:row>67</xdr:row>
      <xdr:rowOff>305542</xdr:rowOff>
    </xdr:to>
    <xdr:sp macro="" textlink="">
      <xdr:nvSpPr>
        <xdr:cNvPr id="3" name="線吹き出し 1 (枠付き) 2"/>
        <xdr:cNvSpPr/>
      </xdr:nvSpPr>
      <xdr:spPr>
        <a:xfrm>
          <a:off x="4318412" y="17598982"/>
          <a:ext cx="11076215" cy="977242"/>
        </a:xfrm>
        <a:prstGeom prst="borderCallout1">
          <a:avLst>
            <a:gd name="adj1" fmla="val 31571"/>
            <a:gd name="adj2" fmla="val -193"/>
            <a:gd name="adj3" fmla="val -190655"/>
            <a:gd name="adj4" fmla="val -7421"/>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H24</a:t>
          </a:r>
          <a:r>
            <a:rPr kumimoji="1" lang="ja-JP" altLang="en-US" sz="1200">
              <a:solidFill>
                <a:sysClr val="windowText" lastClr="000000"/>
              </a:solidFill>
            </a:rPr>
            <a:t>～</a:t>
          </a:r>
          <a:r>
            <a:rPr kumimoji="1" lang="en-US" altLang="ja-JP" sz="1200">
              <a:solidFill>
                <a:sysClr val="windowText" lastClr="000000"/>
              </a:solidFill>
            </a:rPr>
            <a:t>H26</a:t>
          </a:r>
          <a:r>
            <a:rPr kumimoji="1" lang="ja-JP" altLang="en-US" sz="1200">
              <a:solidFill>
                <a:sysClr val="windowText" lastClr="000000"/>
              </a:solidFill>
            </a:rPr>
            <a:t>年度までの助成においては、各分野の寄附額より</a:t>
          </a:r>
          <a:r>
            <a:rPr kumimoji="1" lang="en-US" altLang="ja-JP" sz="1200">
              <a:solidFill>
                <a:sysClr val="windowText" lastClr="000000"/>
              </a:solidFill>
            </a:rPr>
            <a:t>10</a:t>
          </a:r>
          <a:r>
            <a:rPr kumimoji="1" lang="ja-JP" altLang="en-US" sz="1200">
              <a:solidFill>
                <a:sysClr val="windowText" lastClr="000000"/>
              </a:solidFill>
            </a:rPr>
            <a:t>％をスタートアップ助成に配分していた。これは、</a:t>
          </a:r>
          <a:r>
            <a:rPr kumimoji="1" lang="en-US" altLang="ja-JP" sz="1200">
              <a:solidFill>
                <a:sysClr val="windowText" lastClr="000000"/>
              </a:solidFill>
            </a:rPr>
            <a:t>H24</a:t>
          </a:r>
          <a:r>
            <a:rPr kumimoji="1" lang="ja-JP" altLang="en-US" sz="1200">
              <a:solidFill>
                <a:sysClr val="windowText" lastClr="000000"/>
              </a:solidFill>
            </a:rPr>
            <a:t>年度の寄附実績が分野指定寄附に偏っていたため、一般寄附に十分な財源がなかったことに起因する。（第</a:t>
          </a:r>
          <a:r>
            <a:rPr kumimoji="1" lang="en-US" altLang="ja-JP" sz="1200">
              <a:solidFill>
                <a:sysClr val="windowText" lastClr="000000"/>
              </a:solidFill>
            </a:rPr>
            <a:t>3</a:t>
          </a:r>
          <a:r>
            <a:rPr kumimoji="1" lang="ja-JP" altLang="en-US" sz="1200">
              <a:solidFill>
                <a:sysClr val="windowText" lastClr="000000"/>
              </a:solidFill>
            </a:rPr>
            <a:t>回委員会において決定）現在は、分野指定寄附から配分を行なわずとも一般寄附から配分が可能であるため、</a:t>
          </a:r>
          <a:r>
            <a:rPr kumimoji="1" lang="en-US" altLang="ja-JP" sz="1200">
              <a:solidFill>
                <a:sysClr val="windowText" lastClr="000000"/>
              </a:solidFill>
            </a:rPr>
            <a:t>H27</a:t>
          </a:r>
          <a:r>
            <a:rPr kumimoji="1" lang="ja-JP" altLang="en-US" sz="1200">
              <a:solidFill>
                <a:sysClr val="windowText" lastClr="000000"/>
              </a:solidFill>
            </a:rPr>
            <a:t>年度助成については、分野指定寄附からスタートアップ助成への配分は行なわない。今後は、該当年度時の寄附の状況を見て、基金運営委員会にて配分の有無を決定する。</a:t>
          </a:r>
        </a:p>
      </xdr:txBody>
    </xdr:sp>
    <xdr:clientData/>
  </xdr:twoCellAnchor>
  <xdr:twoCellAnchor>
    <xdr:from>
      <xdr:col>8</xdr:col>
      <xdr:colOff>895350</xdr:colOff>
      <xdr:row>94</xdr:row>
      <xdr:rowOff>76200</xdr:rowOff>
    </xdr:from>
    <xdr:to>
      <xdr:col>8</xdr:col>
      <xdr:colOff>895350</xdr:colOff>
      <xdr:row>94</xdr:row>
      <xdr:rowOff>257175</xdr:rowOff>
    </xdr:to>
    <xdr:sp macro="" textlink="">
      <xdr:nvSpPr>
        <xdr:cNvPr id="130" name="Line 82"/>
        <xdr:cNvSpPr>
          <a:spLocks noChangeShapeType="1"/>
        </xdr:cNvSpPr>
      </xdr:nvSpPr>
      <xdr:spPr bwMode="auto">
        <a:xfrm flipV="1">
          <a:off x="8688532" y="22399336"/>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12</xdr:col>
      <xdr:colOff>809625</xdr:colOff>
      <xdr:row>94</xdr:row>
      <xdr:rowOff>85725</xdr:rowOff>
    </xdr:from>
    <xdr:to>
      <xdr:col>12</xdr:col>
      <xdr:colOff>809625</xdr:colOff>
      <xdr:row>94</xdr:row>
      <xdr:rowOff>266700</xdr:rowOff>
    </xdr:to>
    <xdr:sp macro="" textlink="">
      <xdr:nvSpPr>
        <xdr:cNvPr id="131" name="Line 84"/>
        <xdr:cNvSpPr>
          <a:spLocks noChangeShapeType="1"/>
        </xdr:cNvSpPr>
      </xdr:nvSpPr>
      <xdr:spPr bwMode="auto">
        <a:xfrm flipV="1">
          <a:off x="13382625" y="22408861"/>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885825</xdr:colOff>
      <xdr:row>94</xdr:row>
      <xdr:rowOff>85725</xdr:rowOff>
    </xdr:from>
    <xdr:to>
      <xdr:col>5</xdr:col>
      <xdr:colOff>885825</xdr:colOff>
      <xdr:row>94</xdr:row>
      <xdr:rowOff>266700</xdr:rowOff>
    </xdr:to>
    <xdr:sp macro="" textlink="">
      <xdr:nvSpPr>
        <xdr:cNvPr id="133" name="Line 85"/>
        <xdr:cNvSpPr>
          <a:spLocks noChangeShapeType="1"/>
        </xdr:cNvSpPr>
      </xdr:nvSpPr>
      <xdr:spPr bwMode="auto">
        <a:xfrm flipV="1">
          <a:off x="5094143" y="22408861"/>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866775</xdr:colOff>
      <xdr:row>94</xdr:row>
      <xdr:rowOff>76200</xdr:rowOff>
    </xdr:from>
    <xdr:to>
      <xdr:col>12</xdr:col>
      <xdr:colOff>809625</xdr:colOff>
      <xdr:row>94</xdr:row>
      <xdr:rowOff>85725</xdr:rowOff>
    </xdr:to>
    <xdr:sp macro="" textlink="">
      <xdr:nvSpPr>
        <xdr:cNvPr id="134" name="Line 86"/>
        <xdr:cNvSpPr>
          <a:spLocks noChangeShapeType="1"/>
        </xdr:cNvSpPr>
      </xdr:nvSpPr>
      <xdr:spPr bwMode="auto">
        <a:xfrm>
          <a:off x="5075093" y="22399336"/>
          <a:ext cx="8307532" cy="952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895350</xdr:colOff>
      <xdr:row>94</xdr:row>
      <xdr:rowOff>76200</xdr:rowOff>
    </xdr:from>
    <xdr:to>
      <xdr:col>6</xdr:col>
      <xdr:colOff>895350</xdr:colOff>
      <xdr:row>94</xdr:row>
      <xdr:rowOff>257175</xdr:rowOff>
    </xdr:to>
    <xdr:sp macro="" textlink="">
      <xdr:nvSpPr>
        <xdr:cNvPr id="137" name="Line 87"/>
        <xdr:cNvSpPr>
          <a:spLocks noChangeShapeType="1"/>
        </xdr:cNvSpPr>
      </xdr:nvSpPr>
      <xdr:spPr bwMode="auto">
        <a:xfrm flipV="1">
          <a:off x="6298623" y="22399336"/>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885825</xdr:colOff>
      <xdr:row>94</xdr:row>
      <xdr:rowOff>85725</xdr:rowOff>
    </xdr:from>
    <xdr:to>
      <xdr:col>7</xdr:col>
      <xdr:colOff>885825</xdr:colOff>
      <xdr:row>94</xdr:row>
      <xdr:rowOff>266700</xdr:rowOff>
    </xdr:to>
    <xdr:sp macro="" textlink="">
      <xdr:nvSpPr>
        <xdr:cNvPr id="138" name="Line 88"/>
        <xdr:cNvSpPr>
          <a:spLocks noChangeShapeType="1"/>
        </xdr:cNvSpPr>
      </xdr:nvSpPr>
      <xdr:spPr bwMode="auto">
        <a:xfrm flipV="1">
          <a:off x="7484052" y="22408861"/>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9</xdr:col>
      <xdr:colOff>898062</xdr:colOff>
      <xdr:row>94</xdr:row>
      <xdr:rowOff>95249</xdr:rowOff>
    </xdr:from>
    <xdr:to>
      <xdr:col>9</xdr:col>
      <xdr:colOff>898062</xdr:colOff>
      <xdr:row>94</xdr:row>
      <xdr:rowOff>276224</xdr:rowOff>
    </xdr:to>
    <xdr:sp macro="" textlink="">
      <xdr:nvSpPr>
        <xdr:cNvPr id="203" name="Line 82"/>
        <xdr:cNvSpPr>
          <a:spLocks noChangeShapeType="1"/>
        </xdr:cNvSpPr>
      </xdr:nvSpPr>
      <xdr:spPr bwMode="auto">
        <a:xfrm flipV="1">
          <a:off x="9886198" y="22418385"/>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8</xdr:col>
      <xdr:colOff>895350</xdr:colOff>
      <xdr:row>94</xdr:row>
      <xdr:rowOff>76200</xdr:rowOff>
    </xdr:from>
    <xdr:to>
      <xdr:col>8</xdr:col>
      <xdr:colOff>895350</xdr:colOff>
      <xdr:row>94</xdr:row>
      <xdr:rowOff>257175</xdr:rowOff>
    </xdr:to>
    <xdr:sp macro="" textlink="">
      <xdr:nvSpPr>
        <xdr:cNvPr id="204" name="Line 82"/>
        <xdr:cNvSpPr>
          <a:spLocks noChangeShapeType="1"/>
        </xdr:cNvSpPr>
      </xdr:nvSpPr>
      <xdr:spPr bwMode="auto">
        <a:xfrm flipV="1">
          <a:off x="8688532" y="22399336"/>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12</xdr:col>
      <xdr:colOff>809625</xdr:colOff>
      <xdr:row>94</xdr:row>
      <xdr:rowOff>85725</xdr:rowOff>
    </xdr:from>
    <xdr:to>
      <xdr:col>12</xdr:col>
      <xdr:colOff>809625</xdr:colOff>
      <xdr:row>94</xdr:row>
      <xdr:rowOff>266700</xdr:rowOff>
    </xdr:to>
    <xdr:sp macro="" textlink="">
      <xdr:nvSpPr>
        <xdr:cNvPr id="205" name="Line 84"/>
        <xdr:cNvSpPr>
          <a:spLocks noChangeShapeType="1"/>
        </xdr:cNvSpPr>
      </xdr:nvSpPr>
      <xdr:spPr bwMode="auto">
        <a:xfrm flipV="1">
          <a:off x="13382625" y="22408861"/>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885825</xdr:colOff>
      <xdr:row>94</xdr:row>
      <xdr:rowOff>85725</xdr:rowOff>
    </xdr:from>
    <xdr:to>
      <xdr:col>5</xdr:col>
      <xdr:colOff>885825</xdr:colOff>
      <xdr:row>94</xdr:row>
      <xdr:rowOff>266700</xdr:rowOff>
    </xdr:to>
    <xdr:sp macro="" textlink="">
      <xdr:nvSpPr>
        <xdr:cNvPr id="206" name="Line 85"/>
        <xdr:cNvSpPr>
          <a:spLocks noChangeShapeType="1"/>
        </xdr:cNvSpPr>
      </xdr:nvSpPr>
      <xdr:spPr bwMode="auto">
        <a:xfrm flipV="1">
          <a:off x="5094143" y="22408861"/>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866775</xdr:colOff>
      <xdr:row>94</xdr:row>
      <xdr:rowOff>76200</xdr:rowOff>
    </xdr:from>
    <xdr:to>
      <xdr:col>12</xdr:col>
      <xdr:colOff>809625</xdr:colOff>
      <xdr:row>94</xdr:row>
      <xdr:rowOff>85725</xdr:rowOff>
    </xdr:to>
    <xdr:sp macro="" textlink="">
      <xdr:nvSpPr>
        <xdr:cNvPr id="207" name="Line 86"/>
        <xdr:cNvSpPr>
          <a:spLocks noChangeShapeType="1"/>
        </xdr:cNvSpPr>
      </xdr:nvSpPr>
      <xdr:spPr bwMode="auto">
        <a:xfrm>
          <a:off x="5075093" y="22399336"/>
          <a:ext cx="8307532" cy="952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895350</xdr:colOff>
      <xdr:row>94</xdr:row>
      <xdr:rowOff>76200</xdr:rowOff>
    </xdr:from>
    <xdr:to>
      <xdr:col>6</xdr:col>
      <xdr:colOff>895350</xdr:colOff>
      <xdr:row>94</xdr:row>
      <xdr:rowOff>257175</xdr:rowOff>
    </xdr:to>
    <xdr:sp macro="" textlink="">
      <xdr:nvSpPr>
        <xdr:cNvPr id="208" name="Line 87"/>
        <xdr:cNvSpPr>
          <a:spLocks noChangeShapeType="1"/>
        </xdr:cNvSpPr>
      </xdr:nvSpPr>
      <xdr:spPr bwMode="auto">
        <a:xfrm flipV="1">
          <a:off x="6298623" y="22399336"/>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885825</xdr:colOff>
      <xdr:row>94</xdr:row>
      <xdr:rowOff>85725</xdr:rowOff>
    </xdr:from>
    <xdr:to>
      <xdr:col>7</xdr:col>
      <xdr:colOff>885825</xdr:colOff>
      <xdr:row>94</xdr:row>
      <xdr:rowOff>266700</xdr:rowOff>
    </xdr:to>
    <xdr:sp macro="" textlink="">
      <xdr:nvSpPr>
        <xdr:cNvPr id="209" name="Line 88"/>
        <xdr:cNvSpPr>
          <a:spLocks noChangeShapeType="1"/>
        </xdr:cNvSpPr>
      </xdr:nvSpPr>
      <xdr:spPr bwMode="auto">
        <a:xfrm flipV="1">
          <a:off x="7484052" y="22408861"/>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9</xdr:col>
      <xdr:colOff>898062</xdr:colOff>
      <xdr:row>94</xdr:row>
      <xdr:rowOff>95249</xdr:rowOff>
    </xdr:from>
    <xdr:to>
      <xdr:col>9</xdr:col>
      <xdr:colOff>898062</xdr:colOff>
      <xdr:row>94</xdr:row>
      <xdr:rowOff>276224</xdr:rowOff>
    </xdr:to>
    <xdr:sp macro="" textlink="">
      <xdr:nvSpPr>
        <xdr:cNvPr id="274" name="Line 82"/>
        <xdr:cNvSpPr>
          <a:spLocks noChangeShapeType="1"/>
        </xdr:cNvSpPr>
      </xdr:nvSpPr>
      <xdr:spPr bwMode="auto">
        <a:xfrm flipV="1">
          <a:off x="9886198" y="22418385"/>
          <a:ext cx="0" cy="18097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85725</xdr:colOff>
      <xdr:row>64</xdr:row>
      <xdr:rowOff>66675</xdr:rowOff>
    </xdr:from>
    <xdr:to>
      <xdr:col>6</xdr:col>
      <xdr:colOff>171450</xdr:colOff>
      <xdr:row>67</xdr:row>
      <xdr:rowOff>152400</xdr:rowOff>
    </xdr:to>
    <xdr:sp macro="" textlink="">
      <xdr:nvSpPr>
        <xdr:cNvPr id="2" name="右中かっこ 1"/>
        <xdr:cNvSpPr/>
      </xdr:nvSpPr>
      <xdr:spPr>
        <a:xfrm>
          <a:off x="9601200" y="11144250"/>
          <a:ext cx="85725" cy="6000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238125</xdr:colOff>
      <xdr:row>64</xdr:row>
      <xdr:rowOff>104775</xdr:rowOff>
    </xdr:from>
    <xdr:to>
      <xdr:col>8</xdr:col>
      <xdr:colOff>219075</xdr:colOff>
      <xdr:row>67</xdr:row>
      <xdr:rowOff>114300</xdr:rowOff>
    </xdr:to>
    <xdr:sp macro="" textlink="">
      <xdr:nvSpPr>
        <xdr:cNvPr id="3" name="テキスト ボックス 2"/>
        <xdr:cNvSpPr txBox="1"/>
      </xdr:nvSpPr>
      <xdr:spPr>
        <a:xfrm>
          <a:off x="9753600" y="11182350"/>
          <a:ext cx="1352550" cy="523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H26.10</a:t>
          </a:r>
          <a:r>
            <a:rPr kumimoji="1" lang="ja-JP" altLang="en-US" sz="1000">
              <a:solidFill>
                <a:sysClr val="windowText" lastClr="000000"/>
              </a:solidFill>
            </a:rPr>
            <a:t>までに入金間に合わず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tabSelected="1" view="pageBreakPreview" topLeftCell="A30" zoomScale="70" zoomScaleNormal="70" zoomScaleSheetLayoutView="70" workbookViewId="0">
      <selection activeCell="A30" sqref="A30"/>
    </sheetView>
  </sheetViews>
  <sheetFormatPr defaultRowHeight="13.5" x14ac:dyDescent="0.15"/>
  <cols>
    <col min="1" max="2" width="4.5" style="1" customWidth="1"/>
    <col min="3" max="3" width="5.875" style="1" customWidth="1"/>
    <col min="4" max="4" width="28.625" style="1" customWidth="1"/>
    <col min="5" max="5" width="11.5" style="1" customWidth="1"/>
    <col min="6" max="14" width="15.75" style="1" customWidth="1"/>
    <col min="15" max="15" width="14.625" style="1" customWidth="1"/>
    <col min="16" max="16" width="12" style="1" customWidth="1"/>
    <col min="17" max="16384" width="9" style="1"/>
  </cols>
  <sheetData>
    <row r="1" spans="1:14" ht="27.75" customHeight="1" x14ac:dyDescent="0.15">
      <c r="A1" s="287" t="s">
        <v>125</v>
      </c>
      <c r="B1" s="287"/>
      <c r="C1" s="287"/>
      <c r="D1" s="287"/>
      <c r="E1" s="287"/>
      <c r="F1" s="287"/>
      <c r="G1" s="287"/>
      <c r="H1" s="287"/>
      <c r="I1" s="287"/>
      <c r="J1" s="287"/>
      <c r="K1" s="287"/>
      <c r="L1" s="287"/>
      <c r="M1" s="287"/>
      <c r="N1" s="287"/>
    </row>
    <row r="2" spans="1:14" ht="18.75" customHeight="1" x14ac:dyDescent="0.15">
      <c r="A2" s="288" t="s">
        <v>14</v>
      </c>
      <c r="B2" s="288"/>
      <c r="C2" s="288"/>
      <c r="D2" s="288"/>
      <c r="E2" s="288"/>
      <c r="F2" s="288"/>
      <c r="G2" s="288"/>
      <c r="H2" s="288"/>
    </row>
    <row r="3" spans="1:14" ht="33.75" customHeight="1" thickBot="1" x14ac:dyDescent="0.2">
      <c r="D3" s="10"/>
      <c r="E3" s="35"/>
      <c r="F3" s="3" t="s">
        <v>0</v>
      </c>
      <c r="G3" s="4" t="s">
        <v>1</v>
      </c>
      <c r="H3" s="5" t="s">
        <v>2</v>
      </c>
      <c r="I3" s="5" t="s">
        <v>3</v>
      </c>
      <c r="J3" s="5" t="s">
        <v>4</v>
      </c>
      <c r="K3" s="5" t="s">
        <v>6</v>
      </c>
      <c r="L3" s="5" t="s">
        <v>5</v>
      </c>
    </row>
    <row r="4" spans="1:14" ht="20.25" customHeight="1" thickTop="1" x14ac:dyDescent="0.15">
      <c r="D4" s="8" t="s">
        <v>7</v>
      </c>
      <c r="E4" s="36"/>
      <c r="F4" s="157">
        <v>0</v>
      </c>
      <c r="G4" s="158">
        <v>0</v>
      </c>
      <c r="H4" s="158">
        <v>0</v>
      </c>
      <c r="I4" s="158">
        <v>0</v>
      </c>
      <c r="J4" s="158">
        <v>0</v>
      </c>
      <c r="K4" s="158">
        <v>0</v>
      </c>
      <c r="L4" s="158">
        <v>0</v>
      </c>
    </row>
    <row r="5" spans="1:14" ht="20.25" customHeight="1" thickBot="1" x14ac:dyDescent="0.2">
      <c r="D5" s="9" t="s">
        <v>5</v>
      </c>
      <c r="E5" s="37"/>
      <c r="F5" s="159">
        <v>125000</v>
      </c>
      <c r="G5" s="160">
        <v>65273</v>
      </c>
      <c r="H5" s="160">
        <v>0</v>
      </c>
      <c r="I5" s="160">
        <v>0</v>
      </c>
      <c r="J5" s="160">
        <v>345160</v>
      </c>
      <c r="K5" s="160">
        <v>0</v>
      </c>
      <c r="L5" s="160">
        <v>1610789</v>
      </c>
    </row>
    <row r="6" spans="1:14" ht="20.25" customHeight="1" thickTop="1" x14ac:dyDescent="0.15">
      <c r="D6" s="14" t="s">
        <v>8</v>
      </c>
      <c r="E6" s="38"/>
      <c r="F6" s="6">
        <f t="shared" ref="F6:K6" si="0">F4+F5</f>
        <v>125000</v>
      </c>
      <c r="G6" s="7">
        <f t="shared" si="0"/>
        <v>65273</v>
      </c>
      <c r="H6" s="7">
        <f t="shared" si="0"/>
        <v>0</v>
      </c>
      <c r="I6" s="7">
        <f t="shared" si="0"/>
        <v>0</v>
      </c>
      <c r="J6" s="7">
        <f t="shared" si="0"/>
        <v>345160</v>
      </c>
      <c r="K6" s="7">
        <f t="shared" si="0"/>
        <v>0</v>
      </c>
      <c r="L6" s="7">
        <f>L4+L5</f>
        <v>1610789</v>
      </c>
    </row>
    <row r="8" spans="1:14" ht="18.75" customHeight="1" x14ac:dyDescent="0.15">
      <c r="A8" s="288" t="s">
        <v>15</v>
      </c>
      <c r="B8" s="288"/>
      <c r="C8" s="288"/>
      <c r="D8" s="288"/>
      <c r="E8" s="288"/>
      <c r="F8" s="288"/>
      <c r="G8" s="288"/>
      <c r="H8" s="288"/>
    </row>
    <row r="9" spans="1:14" ht="33.75" customHeight="1" thickBot="1" x14ac:dyDescent="0.2">
      <c r="D9" s="10"/>
      <c r="E9" s="35"/>
      <c r="F9" s="3" t="s">
        <v>0</v>
      </c>
      <c r="G9" s="4" t="s">
        <v>1</v>
      </c>
      <c r="H9" s="5" t="s">
        <v>2</v>
      </c>
      <c r="I9" s="5" t="s">
        <v>3</v>
      </c>
      <c r="J9" s="5" t="s">
        <v>4</v>
      </c>
      <c r="K9" s="5" t="s">
        <v>6</v>
      </c>
      <c r="L9" s="5" t="s">
        <v>5</v>
      </c>
    </row>
    <row r="10" spans="1:14" ht="20.25" customHeight="1" thickTop="1" x14ac:dyDescent="0.15">
      <c r="D10" s="8" t="s">
        <v>53</v>
      </c>
      <c r="E10" s="36"/>
      <c r="F10" s="157">
        <v>30</v>
      </c>
      <c r="G10" s="158">
        <v>18000</v>
      </c>
      <c r="H10" s="158">
        <v>0</v>
      </c>
      <c r="I10" s="158">
        <v>2000</v>
      </c>
      <c r="J10" s="158">
        <v>698606</v>
      </c>
      <c r="K10" s="158">
        <v>0</v>
      </c>
      <c r="L10" s="158">
        <v>4000</v>
      </c>
    </row>
    <row r="11" spans="1:14" ht="20.25" customHeight="1" x14ac:dyDescent="0.15">
      <c r="D11" s="123" t="s">
        <v>10</v>
      </c>
      <c r="E11" s="124"/>
      <c r="F11" s="161">
        <v>-12000</v>
      </c>
      <c r="G11" s="162">
        <v>-6000</v>
      </c>
      <c r="H11" s="162">
        <v>0</v>
      </c>
      <c r="I11" s="162">
        <v>0</v>
      </c>
      <c r="J11" s="162">
        <v>-34000</v>
      </c>
      <c r="K11" s="162">
        <v>0</v>
      </c>
      <c r="L11" s="162">
        <v>-448000</v>
      </c>
    </row>
    <row r="12" spans="1:14" ht="20.25" customHeight="1" x14ac:dyDescent="0.15">
      <c r="D12" s="123" t="s">
        <v>55</v>
      </c>
      <c r="E12" s="124"/>
      <c r="F12" s="161">
        <v>0</v>
      </c>
      <c r="G12" s="162">
        <v>0</v>
      </c>
      <c r="H12" s="162">
        <v>0</v>
      </c>
      <c r="I12" s="162">
        <v>0</v>
      </c>
      <c r="J12" s="162">
        <v>0</v>
      </c>
      <c r="K12" s="162">
        <v>0</v>
      </c>
      <c r="L12" s="162">
        <v>-190000</v>
      </c>
    </row>
    <row r="13" spans="1:14" ht="20.25" customHeight="1" x14ac:dyDescent="0.15">
      <c r="D13" s="2" t="s">
        <v>9</v>
      </c>
      <c r="E13" s="39"/>
      <c r="F13" s="163">
        <f>100000+277713</f>
        <v>377713</v>
      </c>
      <c r="G13" s="164">
        <f>100000+85450</f>
        <v>185450</v>
      </c>
      <c r="H13" s="164">
        <f>100000+192263</f>
        <v>292263</v>
      </c>
      <c r="I13" s="164">
        <f>100000+21363</f>
        <v>121363</v>
      </c>
      <c r="J13" s="164">
        <v>0</v>
      </c>
      <c r="K13" s="164">
        <v>0</v>
      </c>
      <c r="L13" s="164">
        <v>0</v>
      </c>
    </row>
    <row r="14" spans="1:14" ht="20.25" customHeight="1" x14ac:dyDescent="0.15">
      <c r="D14" s="2" t="s">
        <v>11</v>
      </c>
      <c r="E14" s="39"/>
      <c r="F14" s="163">
        <v>0</v>
      </c>
      <c r="G14" s="164">
        <v>0</v>
      </c>
      <c r="H14" s="164">
        <v>0</v>
      </c>
      <c r="I14" s="164">
        <v>0</v>
      </c>
      <c r="J14" s="164">
        <v>0</v>
      </c>
      <c r="K14" s="164">
        <v>0</v>
      </c>
      <c r="L14" s="164">
        <f>-(400000+576789)</f>
        <v>-976789</v>
      </c>
    </row>
    <row r="15" spans="1:14" ht="20.25" customHeight="1" thickBot="1" x14ac:dyDescent="0.2">
      <c r="D15" s="11" t="s">
        <v>13</v>
      </c>
      <c r="E15" s="40"/>
      <c r="F15" s="12">
        <v>0</v>
      </c>
      <c r="G15" s="13">
        <v>0</v>
      </c>
      <c r="H15" s="13">
        <v>0</v>
      </c>
      <c r="I15" s="13">
        <v>0</v>
      </c>
      <c r="J15" s="13">
        <v>0</v>
      </c>
      <c r="K15" s="13">
        <v>0</v>
      </c>
      <c r="L15" s="13">
        <v>28858</v>
      </c>
    </row>
    <row r="16" spans="1:14" ht="20.25" customHeight="1" thickTop="1" x14ac:dyDescent="0.15">
      <c r="D16" s="15" t="s">
        <v>16</v>
      </c>
      <c r="E16" s="41"/>
      <c r="F16" s="165">
        <f>F6+F10+F11+F12+F13+F14+F15</f>
        <v>490743</v>
      </c>
      <c r="G16" s="166">
        <f t="shared" ref="G16:K16" si="1">G6+G10+G11+G12+G13+G14+G15</f>
        <v>262723</v>
      </c>
      <c r="H16" s="166">
        <f t="shared" si="1"/>
        <v>292263</v>
      </c>
      <c r="I16" s="166">
        <f t="shared" si="1"/>
        <v>123363</v>
      </c>
      <c r="J16" s="166">
        <f t="shared" si="1"/>
        <v>1009766</v>
      </c>
      <c r="K16" s="162">
        <f t="shared" si="1"/>
        <v>0</v>
      </c>
      <c r="L16" s="167"/>
    </row>
    <row r="17" spans="1:15" ht="20.25" customHeight="1" x14ac:dyDescent="0.15">
      <c r="D17" s="125" t="s">
        <v>54</v>
      </c>
      <c r="E17" s="126"/>
      <c r="F17" s="127">
        <v>500000</v>
      </c>
      <c r="G17" s="128">
        <v>250000</v>
      </c>
      <c r="H17" s="128">
        <v>300000</v>
      </c>
      <c r="I17" s="128">
        <v>100000</v>
      </c>
      <c r="J17" s="128">
        <v>1000000</v>
      </c>
      <c r="K17" s="121"/>
      <c r="L17" s="129">
        <f>L6+L10+L11+L12+L13+L14+L15</f>
        <v>28858</v>
      </c>
    </row>
    <row r="18" spans="1:15" ht="20.25" customHeight="1" x14ac:dyDescent="0.15">
      <c r="D18" s="21"/>
      <c r="E18" s="21"/>
      <c r="F18" s="21"/>
      <c r="G18" s="21"/>
      <c r="H18" s="21"/>
      <c r="I18" s="21"/>
      <c r="J18" s="21"/>
      <c r="K18" s="21"/>
      <c r="L18" s="21"/>
    </row>
    <row r="19" spans="1:15" ht="28.5" customHeight="1" x14ac:dyDescent="0.15"/>
    <row r="20" spans="1:15" ht="24" customHeight="1" x14ac:dyDescent="0.15">
      <c r="A20" s="290" t="s">
        <v>124</v>
      </c>
      <c r="B20" s="290"/>
      <c r="C20" s="290"/>
      <c r="D20" s="290"/>
      <c r="E20" s="290"/>
      <c r="F20" s="290"/>
      <c r="G20" s="290"/>
      <c r="H20" s="290"/>
      <c r="I20" s="290"/>
      <c r="J20" s="290"/>
      <c r="K20" s="290"/>
      <c r="L20" s="290"/>
      <c r="M20" s="290"/>
      <c r="N20" s="290"/>
      <c r="O20" s="290"/>
    </row>
    <row r="22" spans="1:15" ht="30" customHeight="1" x14ac:dyDescent="0.15">
      <c r="A22" s="289" t="s">
        <v>123</v>
      </c>
      <c r="B22" s="289"/>
      <c r="C22" s="289"/>
      <c r="D22" s="289"/>
      <c r="E22" s="289"/>
      <c r="F22" s="289"/>
      <c r="G22" s="289"/>
      <c r="H22" s="289"/>
    </row>
    <row r="23" spans="1:15" ht="33.75" customHeight="1" thickBot="1" x14ac:dyDescent="0.2">
      <c r="D23" s="291"/>
      <c r="E23" s="292"/>
      <c r="F23" s="3" t="s">
        <v>0</v>
      </c>
      <c r="G23" s="4" t="s">
        <v>1</v>
      </c>
      <c r="H23" s="63" t="s">
        <v>2</v>
      </c>
      <c r="I23" s="5" t="s">
        <v>3</v>
      </c>
      <c r="J23" s="5" t="s">
        <v>4</v>
      </c>
      <c r="K23" s="25" t="s">
        <v>12</v>
      </c>
      <c r="L23" s="5" t="s">
        <v>6</v>
      </c>
      <c r="M23" s="20" t="s">
        <v>5</v>
      </c>
      <c r="N23" s="20" t="s">
        <v>36</v>
      </c>
      <c r="O23" s="24" t="s">
        <v>8</v>
      </c>
    </row>
    <row r="24" spans="1:15" ht="24.75" customHeight="1" thickTop="1" x14ac:dyDescent="0.15">
      <c r="C24" s="23"/>
      <c r="D24" s="293" t="s">
        <v>122</v>
      </c>
      <c r="E24" s="277"/>
      <c r="F24" s="168">
        <v>0</v>
      </c>
      <c r="G24" s="169">
        <v>0</v>
      </c>
      <c r="H24" s="169">
        <v>0</v>
      </c>
      <c r="I24" s="169">
        <v>0</v>
      </c>
      <c r="J24" s="169">
        <v>0</v>
      </c>
      <c r="K24" s="64"/>
      <c r="L24" s="169">
        <v>0</v>
      </c>
      <c r="M24" s="170">
        <v>28858</v>
      </c>
      <c r="N24" s="170">
        <v>0</v>
      </c>
      <c r="O24" s="171">
        <f>SUM(F24:N24)</f>
        <v>28858</v>
      </c>
    </row>
    <row r="26" spans="1:15" ht="30" customHeight="1" x14ac:dyDescent="0.15">
      <c r="A26" s="289" t="s">
        <v>118</v>
      </c>
      <c r="B26" s="289"/>
      <c r="C26" s="289"/>
      <c r="D26" s="289"/>
      <c r="E26" s="289"/>
      <c r="F26" s="289"/>
      <c r="G26" s="289"/>
      <c r="H26" s="289"/>
    </row>
    <row r="27" spans="1:15" ht="33.75" customHeight="1" thickBot="1" x14ac:dyDescent="0.2">
      <c r="D27" s="291"/>
      <c r="E27" s="292"/>
      <c r="F27" s="3" t="s">
        <v>0</v>
      </c>
      <c r="G27" s="4" t="s">
        <v>1</v>
      </c>
      <c r="H27" s="63" t="s">
        <v>2</v>
      </c>
      <c r="I27" s="5" t="s">
        <v>3</v>
      </c>
      <c r="J27" s="5" t="s">
        <v>4</v>
      </c>
      <c r="K27" s="130" t="s">
        <v>12</v>
      </c>
      <c r="L27" s="25" t="s">
        <v>6</v>
      </c>
      <c r="M27" s="25" t="s">
        <v>5</v>
      </c>
      <c r="N27" s="131" t="s">
        <v>36</v>
      </c>
      <c r="O27" s="24" t="s">
        <v>8</v>
      </c>
    </row>
    <row r="28" spans="1:15" ht="24.75" customHeight="1" thickTop="1" x14ac:dyDescent="0.15">
      <c r="D28" s="293" t="s">
        <v>119</v>
      </c>
      <c r="E28" s="277"/>
      <c r="F28" s="168">
        <v>500000</v>
      </c>
      <c r="G28" s="169">
        <v>250000</v>
      </c>
      <c r="H28" s="169">
        <v>300000</v>
      </c>
      <c r="I28" s="169">
        <v>100000</v>
      </c>
      <c r="J28" s="169">
        <v>1000000</v>
      </c>
      <c r="K28" s="170">
        <v>500000</v>
      </c>
      <c r="L28" s="64"/>
      <c r="M28" s="64"/>
      <c r="N28" s="170">
        <v>300000</v>
      </c>
      <c r="O28" s="171">
        <f>SUM(F28:N28)</f>
        <v>2950000</v>
      </c>
    </row>
    <row r="29" spans="1:15" ht="24.75" customHeight="1" thickBot="1" x14ac:dyDescent="0.2">
      <c r="D29" s="326" t="s">
        <v>120</v>
      </c>
      <c r="E29" s="327"/>
      <c r="F29" s="172">
        <v>640000</v>
      </c>
      <c r="G29" s="173">
        <v>207000</v>
      </c>
      <c r="H29" s="173">
        <v>494000</v>
      </c>
      <c r="I29" s="173">
        <v>100000</v>
      </c>
      <c r="J29" s="173">
        <v>880000</v>
      </c>
      <c r="K29" s="174">
        <v>479000</v>
      </c>
      <c r="L29" s="65"/>
      <c r="M29" s="65"/>
      <c r="N29" s="175">
        <v>150000</v>
      </c>
      <c r="O29" s="176">
        <f>SUM(F29:N29)</f>
        <v>2950000</v>
      </c>
    </row>
    <row r="30" spans="1:15" ht="24.75" customHeight="1" thickTop="1" x14ac:dyDescent="0.15">
      <c r="D30" s="293" t="s">
        <v>121</v>
      </c>
      <c r="E30" s="277"/>
      <c r="F30" s="177">
        <f>F28-F29</f>
        <v>-140000</v>
      </c>
      <c r="G30" s="178">
        <f t="shared" ref="G30:K30" si="2">G28-G29</f>
        <v>43000</v>
      </c>
      <c r="H30" s="178">
        <f t="shared" si="2"/>
        <v>-194000</v>
      </c>
      <c r="I30" s="178">
        <f t="shared" si="2"/>
        <v>0</v>
      </c>
      <c r="J30" s="178">
        <f t="shared" si="2"/>
        <v>120000</v>
      </c>
      <c r="K30" s="179">
        <f t="shared" si="2"/>
        <v>21000</v>
      </c>
      <c r="L30" s="64"/>
      <c r="M30" s="64"/>
      <c r="N30" s="170">
        <f t="shared" ref="N30" si="3">N28-N29</f>
        <v>150000</v>
      </c>
      <c r="O30" s="171">
        <f>O28-O29</f>
        <v>0</v>
      </c>
    </row>
    <row r="32" spans="1:15" ht="24" customHeight="1" x14ac:dyDescent="0.15">
      <c r="A32" s="294" t="s">
        <v>140</v>
      </c>
      <c r="B32" s="294"/>
      <c r="C32" s="294"/>
      <c r="D32" s="294"/>
      <c r="E32" s="294"/>
      <c r="F32" s="294"/>
      <c r="G32" s="294"/>
      <c r="H32" s="294"/>
      <c r="I32" s="294"/>
      <c r="J32" s="294"/>
      <c r="K32" s="294"/>
      <c r="L32" s="294"/>
      <c r="M32" s="294"/>
      <c r="N32" s="294"/>
      <c r="O32" s="294"/>
    </row>
    <row r="33" spans="1:15" x14ac:dyDescent="0.15">
      <c r="A33" s="217"/>
      <c r="B33" s="217"/>
      <c r="C33" s="217"/>
      <c r="D33" s="217"/>
      <c r="E33" s="217"/>
      <c r="F33" s="217"/>
      <c r="G33" s="217"/>
      <c r="H33" s="217"/>
      <c r="I33" s="217"/>
      <c r="J33" s="217"/>
      <c r="K33" s="217"/>
      <c r="L33" s="217"/>
      <c r="M33" s="217"/>
      <c r="N33" s="217"/>
      <c r="O33" s="217"/>
    </row>
    <row r="34" spans="1:15" ht="30" hidden="1" customHeight="1" thickBot="1" x14ac:dyDescent="0.2">
      <c r="A34" s="289" t="s">
        <v>117</v>
      </c>
      <c r="B34" s="289"/>
      <c r="C34" s="289"/>
      <c r="D34" s="289"/>
      <c r="E34" s="289"/>
      <c r="F34" s="289"/>
      <c r="G34" s="289"/>
      <c r="H34" s="289"/>
      <c r="I34" s="217"/>
      <c r="J34" s="217"/>
      <c r="K34" s="217"/>
      <c r="L34" s="217"/>
      <c r="M34" s="217"/>
      <c r="N34" s="217"/>
      <c r="O34" s="217"/>
    </row>
    <row r="35" spans="1:15" ht="33.75" hidden="1" customHeight="1" thickBot="1" x14ac:dyDescent="0.2">
      <c r="A35" s="217"/>
      <c r="B35" s="217"/>
      <c r="C35" s="295"/>
      <c r="D35" s="296"/>
      <c r="E35" s="297"/>
      <c r="F35" s="226" t="s">
        <v>0</v>
      </c>
      <c r="G35" s="227" t="s">
        <v>1</v>
      </c>
      <c r="H35" s="62" t="s">
        <v>2</v>
      </c>
      <c r="I35" s="228" t="s">
        <v>3</v>
      </c>
      <c r="J35" s="228" t="s">
        <v>4</v>
      </c>
      <c r="K35" s="228" t="s">
        <v>12</v>
      </c>
      <c r="L35" s="228" t="s">
        <v>6</v>
      </c>
      <c r="M35" s="228" t="s">
        <v>5</v>
      </c>
      <c r="N35" s="229" t="s">
        <v>36</v>
      </c>
      <c r="O35" s="220" t="s">
        <v>8</v>
      </c>
    </row>
    <row r="36" spans="1:15" ht="24.75" hidden="1" customHeight="1" thickTop="1" x14ac:dyDescent="0.15">
      <c r="A36" s="217"/>
      <c r="B36" s="217"/>
      <c r="C36" s="275" t="s">
        <v>133</v>
      </c>
      <c r="D36" s="276"/>
      <c r="E36" s="277"/>
      <c r="F36" s="168">
        <v>0</v>
      </c>
      <c r="G36" s="169">
        <v>0</v>
      </c>
      <c r="H36" s="169">
        <v>0</v>
      </c>
      <c r="I36" s="169">
        <v>0</v>
      </c>
      <c r="J36" s="169">
        <v>0</v>
      </c>
      <c r="K36" s="169">
        <v>0</v>
      </c>
      <c r="L36" s="169">
        <v>0</v>
      </c>
      <c r="M36" s="169">
        <v>28858</v>
      </c>
      <c r="N36" s="170">
        <v>0</v>
      </c>
      <c r="O36" s="72">
        <f>SUM(F36:N36)</f>
        <v>28858</v>
      </c>
    </row>
    <row r="37" spans="1:15" ht="24.75" hidden="1" customHeight="1" x14ac:dyDescent="0.15">
      <c r="A37" s="217"/>
      <c r="B37" s="217"/>
      <c r="C37" s="328" t="s">
        <v>132</v>
      </c>
      <c r="D37" s="329"/>
      <c r="E37" s="330"/>
      <c r="F37" s="180">
        <v>0</v>
      </c>
      <c r="G37" s="181">
        <v>0</v>
      </c>
      <c r="H37" s="181">
        <v>0</v>
      </c>
      <c r="I37" s="181">
        <v>0</v>
      </c>
      <c r="J37" s="181">
        <v>0</v>
      </c>
      <c r="K37" s="181">
        <v>0</v>
      </c>
      <c r="L37" s="181">
        <v>0</v>
      </c>
      <c r="M37" s="182">
        <v>0</v>
      </c>
      <c r="N37" s="183">
        <v>0</v>
      </c>
      <c r="O37" s="184">
        <f>SUM(F37:N37)</f>
        <v>0</v>
      </c>
    </row>
    <row r="38" spans="1:15" ht="24.75" hidden="1" customHeight="1" thickBot="1" x14ac:dyDescent="0.2">
      <c r="A38" s="217"/>
      <c r="B38" s="217"/>
      <c r="C38" s="332" t="s">
        <v>45</v>
      </c>
      <c r="D38" s="333"/>
      <c r="E38" s="327"/>
      <c r="F38" s="172">
        <v>0</v>
      </c>
      <c r="G38" s="173">
        <v>0</v>
      </c>
      <c r="H38" s="173">
        <v>0</v>
      </c>
      <c r="I38" s="173">
        <v>0</v>
      </c>
      <c r="J38" s="173">
        <v>0</v>
      </c>
      <c r="K38" s="173">
        <v>0</v>
      </c>
      <c r="L38" s="173">
        <v>0</v>
      </c>
      <c r="M38" s="185">
        <v>0</v>
      </c>
      <c r="N38" s="186">
        <v>0</v>
      </c>
      <c r="O38" s="187">
        <f>SUM(F38:N38)</f>
        <v>0</v>
      </c>
    </row>
    <row r="39" spans="1:15" ht="24.75" hidden="1" customHeight="1" thickTop="1" thickBot="1" x14ac:dyDescent="0.2">
      <c r="C39" s="309" t="s">
        <v>129</v>
      </c>
      <c r="D39" s="310"/>
      <c r="E39" s="311"/>
      <c r="F39" s="132">
        <f>F36+F37+F38</f>
        <v>0</v>
      </c>
      <c r="G39" s="133">
        <f t="shared" ref="G39:N39" si="4">G36+G37+G38</f>
        <v>0</v>
      </c>
      <c r="H39" s="133">
        <f>H36+H37+H38</f>
        <v>0</v>
      </c>
      <c r="I39" s="133">
        <f t="shared" si="4"/>
        <v>0</v>
      </c>
      <c r="J39" s="133">
        <f>J36+J37+J38</f>
        <v>0</v>
      </c>
      <c r="K39" s="133">
        <f t="shared" si="4"/>
        <v>0</v>
      </c>
      <c r="L39" s="133">
        <f t="shared" si="4"/>
        <v>0</v>
      </c>
      <c r="M39" s="133">
        <f t="shared" si="4"/>
        <v>28858</v>
      </c>
      <c r="N39" s="134">
        <f t="shared" si="4"/>
        <v>0</v>
      </c>
      <c r="O39" s="135">
        <f>O36+O37</f>
        <v>28858</v>
      </c>
    </row>
    <row r="40" spans="1:15" ht="24.75" hidden="1" customHeight="1" x14ac:dyDescent="0.15">
      <c r="D40" s="53"/>
      <c r="E40" s="53"/>
      <c r="F40" s="31"/>
      <c r="G40" s="31"/>
      <c r="H40" s="31"/>
      <c r="I40" s="31"/>
      <c r="J40" s="31"/>
      <c r="K40" s="31"/>
      <c r="L40" s="31"/>
      <c r="M40" s="31"/>
      <c r="N40" s="31"/>
      <c r="O40" s="31"/>
    </row>
    <row r="41" spans="1:15" ht="30" customHeight="1" thickBot="1" x14ac:dyDescent="0.2">
      <c r="A41" s="289" t="s">
        <v>126</v>
      </c>
      <c r="B41" s="289"/>
      <c r="C41" s="289"/>
      <c r="D41" s="289"/>
      <c r="E41" s="289"/>
      <c r="F41" s="289"/>
      <c r="G41" s="289"/>
      <c r="H41" s="289"/>
    </row>
    <row r="42" spans="1:15" ht="33.75" customHeight="1" thickBot="1" x14ac:dyDescent="0.2">
      <c r="C42" s="281"/>
      <c r="D42" s="282"/>
      <c r="E42" s="316"/>
      <c r="F42" s="103" t="s">
        <v>0</v>
      </c>
      <c r="G42" s="32" t="s">
        <v>1</v>
      </c>
      <c r="H42" s="62" t="s">
        <v>2</v>
      </c>
      <c r="I42" s="33" t="s">
        <v>3</v>
      </c>
      <c r="J42" s="33" t="s">
        <v>4</v>
      </c>
      <c r="K42" s="104" t="s">
        <v>12</v>
      </c>
      <c r="L42" s="33" t="s">
        <v>6</v>
      </c>
      <c r="M42" s="105" t="s">
        <v>5</v>
      </c>
      <c r="N42" s="102" t="s">
        <v>36</v>
      </c>
      <c r="O42" s="26" t="s">
        <v>8</v>
      </c>
    </row>
    <row r="43" spans="1:15" ht="24.75" customHeight="1" thickTop="1" x14ac:dyDescent="0.15">
      <c r="C43" s="317" t="s">
        <v>7</v>
      </c>
      <c r="D43" s="318"/>
      <c r="E43" s="319"/>
      <c r="F43" s="188">
        <v>0</v>
      </c>
      <c r="G43" s="189">
        <v>0</v>
      </c>
      <c r="H43" s="189">
        <v>0</v>
      </c>
      <c r="I43" s="189">
        <v>0</v>
      </c>
      <c r="J43" s="189">
        <v>0</v>
      </c>
      <c r="K43" s="190">
        <v>0</v>
      </c>
      <c r="L43" s="189">
        <v>0</v>
      </c>
      <c r="M43" s="188">
        <v>0</v>
      </c>
      <c r="N43" s="191">
        <v>0</v>
      </c>
      <c r="O43" s="72">
        <f>SUM(F43:N43)</f>
        <v>0</v>
      </c>
    </row>
    <row r="44" spans="1:15" ht="24.75" customHeight="1" thickBot="1" x14ac:dyDescent="0.2">
      <c r="C44" s="320" t="s">
        <v>50</v>
      </c>
      <c r="D44" s="321"/>
      <c r="E44" s="322"/>
      <c r="F44" s="192">
        <v>60000</v>
      </c>
      <c r="G44" s="193">
        <v>39398</v>
      </c>
      <c r="H44" s="193">
        <v>184961</v>
      </c>
      <c r="I44" s="193">
        <v>116798</v>
      </c>
      <c r="J44" s="193">
        <v>132920</v>
      </c>
      <c r="K44" s="65">
        <v>0</v>
      </c>
      <c r="L44" s="193">
        <v>0</v>
      </c>
      <c r="M44" s="192">
        <v>1942209</v>
      </c>
      <c r="N44" s="194">
        <v>160000</v>
      </c>
      <c r="O44" s="187">
        <f>SUM(F44:N44)</f>
        <v>2636286</v>
      </c>
    </row>
    <row r="45" spans="1:15" ht="24.75" customHeight="1" thickTop="1" thickBot="1" x14ac:dyDescent="0.2">
      <c r="A45" s="217"/>
      <c r="B45" s="217"/>
      <c r="C45" s="323" t="s">
        <v>130</v>
      </c>
      <c r="D45" s="324"/>
      <c r="E45" s="325"/>
      <c r="F45" s="206">
        <f>F43+F44</f>
        <v>60000</v>
      </c>
      <c r="G45" s="207">
        <f t="shared" ref="G45:N45" si="5">G43+G44</f>
        <v>39398</v>
      </c>
      <c r="H45" s="207">
        <f t="shared" si="5"/>
        <v>184961</v>
      </c>
      <c r="I45" s="207">
        <f t="shared" si="5"/>
        <v>116798</v>
      </c>
      <c r="J45" s="207">
        <f t="shared" si="5"/>
        <v>132920</v>
      </c>
      <c r="K45" s="208">
        <f t="shared" si="5"/>
        <v>0</v>
      </c>
      <c r="L45" s="207">
        <f t="shared" si="5"/>
        <v>0</v>
      </c>
      <c r="M45" s="206">
        <f t="shared" si="5"/>
        <v>1942209</v>
      </c>
      <c r="N45" s="209">
        <f t="shared" si="5"/>
        <v>160000</v>
      </c>
      <c r="O45" s="210">
        <f>SUM(F45:N45)</f>
        <v>2636286</v>
      </c>
    </row>
    <row r="46" spans="1:15" ht="24.75" customHeight="1" x14ac:dyDescent="0.15">
      <c r="A46" s="217"/>
      <c r="B46" s="217"/>
      <c r="C46" s="237"/>
      <c r="D46" s="237"/>
      <c r="E46" s="237"/>
      <c r="F46" s="236"/>
      <c r="G46" s="236"/>
      <c r="H46" s="236"/>
      <c r="I46" s="236"/>
      <c r="J46" s="236"/>
      <c r="K46" s="183"/>
      <c r="L46" s="236"/>
      <c r="M46" s="236"/>
      <c r="N46" s="236"/>
      <c r="O46" s="236"/>
    </row>
    <row r="47" spans="1:15" ht="24.75" customHeight="1" x14ac:dyDescent="0.15">
      <c r="A47" s="217"/>
      <c r="B47" s="217"/>
      <c r="C47" s="238" t="s">
        <v>145</v>
      </c>
      <c r="D47" s="237"/>
      <c r="E47" s="237"/>
      <c r="F47" s="236"/>
      <c r="G47" s="236"/>
      <c r="H47" s="236"/>
      <c r="I47" s="236"/>
      <c r="J47" s="236"/>
      <c r="K47" s="183"/>
      <c r="L47" s="236"/>
      <c r="M47" s="236"/>
      <c r="N47" s="236"/>
      <c r="O47" s="236"/>
    </row>
    <row r="48" spans="1:15" ht="24.75" customHeight="1" x14ac:dyDescent="0.15">
      <c r="A48" s="217"/>
      <c r="B48" s="217"/>
      <c r="C48" s="238" t="s">
        <v>142</v>
      </c>
      <c r="E48" s="237"/>
      <c r="F48" s="236"/>
      <c r="G48" s="236"/>
      <c r="H48" s="236"/>
      <c r="I48" s="236"/>
      <c r="J48" s="236"/>
      <c r="K48" s="183"/>
      <c r="L48" s="236"/>
      <c r="M48" s="236"/>
      <c r="N48" s="236"/>
      <c r="O48" s="236"/>
    </row>
    <row r="49" spans="1:17" ht="20.25" customHeight="1" x14ac:dyDescent="0.15">
      <c r="A49" s="217"/>
      <c r="B49" s="217"/>
      <c r="C49" s="217"/>
      <c r="D49" s="224"/>
      <c r="E49" s="224"/>
      <c r="F49" s="31"/>
      <c r="G49" s="31"/>
      <c r="H49" s="31"/>
      <c r="I49" s="31"/>
      <c r="J49" s="31"/>
      <c r="K49" s="101"/>
      <c r="L49" s="101"/>
      <c r="M49" s="101"/>
      <c r="N49" s="101"/>
    </row>
    <row r="50" spans="1:17" ht="30" customHeight="1" thickBot="1" x14ac:dyDescent="0.2">
      <c r="A50" s="225" t="s">
        <v>131</v>
      </c>
      <c r="B50" s="225"/>
      <c r="C50" s="225"/>
      <c r="D50" s="225"/>
      <c r="E50" s="225"/>
      <c r="F50" s="101"/>
      <c r="G50" s="101"/>
      <c r="H50" s="101"/>
      <c r="I50" s="31"/>
      <c r="J50" s="31"/>
      <c r="K50" s="101"/>
      <c r="L50" s="101"/>
      <c r="M50" s="101"/>
      <c r="N50" s="101"/>
    </row>
    <row r="51" spans="1:17" ht="33.75" customHeight="1" thickBot="1" x14ac:dyDescent="0.2">
      <c r="C51" s="281"/>
      <c r="D51" s="282"/>
      <c r="E51" s="283"/>
      <c r="F51" s="48" t="s">
        <v>0</v>
      </c>
      <c r="G51" s="49" t="s">
        <v>1</v>
      </c>
      <c r="H51" s="61" t="s">
        <v>2</v>
      </c>
      <c r="I51" s="50" t="s">
        <v>3</v>
      </c>
      <c r="J51" s="50" t="s">
        <v>4</v>
      </c>
      <c r="K51" s="50" t="s">
        <v>12</v>
      </c>
      <c r="L51" s="50" t="s">
        <v>6</v>
      </c>
      <c r="M51" s="51" t="s">
        <v>5</v>
      </c>
      <c r="N51" s="52" t="s">
        <v>36</v>
      </c>
      <c r="O51" s="27" t="s">
        <v>8</v>
      </c>
    </row>
    <row r="52" spans="1:17" ht="24.75" customHeight="1" thickTop="1" x14ac:dyDescent="0.15">
      <c r="C52" s="298" t="s">
        <v>134</v>
      </c>
      <c r="D52" s="299"/>
      <c r="E52" s="300"/>
      <c r="F52" s="171">
        <f>F39</f>
        <v>0</v>
      </c>
      <c r="G52" s="189">
        <f t="shared" ref="G52:N52" si="6">G39</f>
        <v>0</v>
      </c>
      <c r="H52" s="189">
        <f t="shared" si="6"/>
        <v>0</v>
      </c>
      <c r="I52" s="189">
        <f t="shared" si="6"/>
        <v>0</v>
      </c>
      <c r="J52" s="189">
        <f t="shared" si="6"/>
        <v>0</v>
      </c>
      <c r="K52" s="189">
        <f t="shared" si="6"/>
        <v>0</v>
      </c>
      <c r="L52" s="189">
        <f t="shared" si="6"/>
        <v>0</v>
      </c>
      <c r="M52" s="195">
        <f t="shared" si="6"/>
        <v>28858</v>
      </c>
      <c r="N52" s="196">
        <f t="shared" si="6"/>
        <v>0</v>
      </c>
      <c r="O52" s="197">
        <f>SUM(F52:N52)</f>
        <v>28858</v>
      </c>
    </row>
    <row r="53" spans="1:17" ht="24.75" customHeight="1" x14ac:dyDescent="0.15">
      <c r="C53" s="312" t="s">
        <v>130</v>
      </c>
      <c r="D53" s="313"/>
      <c r="E53" s="314"/>
      <c r="F53" s="198">
        <f t="shared" ref="F53:N53" si="7">F45</f>
        <v>60000</v>
      </c>
      <c r="G53" s="199">
        <f t="shared" si="7"/>
        <v>39398</v>
      </c>
      <c r="H53" s="199">
        <f t="shared" si="7"/>
        <v>184961</v>
      </c>
      <c r="I53" s="199">
        <f t="shared" si="7"/>
        <v>116798</v>
      </c>
      <c r="J53" s="199">
        <f t="shared" si="7"/>
        <v>132920</v>
      </c>
      <c r="K53" s="199">
        <f t="shared" si="7"/>
        <v>0</v>
      </c>
      <c r="L53" s="181">
        <f t="shared" si="7"/>
        <v>0</v>
      </c>
      <c r="M53" s="200">
        <f t="shared" si="7"/>
        <v>1942209</v>
      </c>
      <c r="N53" s="201">
        <f t="shared" si="7"/>
        <v>160000</v>
      </c>
      <c r="O53" s="202">
        <f>SUM(F53:N53)</f>
        <v>2636286</v>
      </c>
    </row>
    <row r="54" spans="1:17" ht="24.75" customHeight="1" thickBot="1" x14ac:dyDescent="0.2">
      <c r="C54" s="320" t="s">
        <v>141</v>
      </c>
      <c r="D54" s="321"/>
      <c r="E54" s="331"/>
      <c r="F54" s="176">
        <f>F49</f>
        <v>0</v>
      </c>
      <c r="G54" s="193">
        <f t="shared" ref="G54:N54" si="8">G49</f>
        <v>0</v>
      </c>
      <c r="H54" s="193">
        <f t="shared" si="8"/>
        <v>0</v>
      </c>
      <c r="I54" s="193">
        <f t="shared" si="8"/>
        <v>0</v>
      </c>
      <c r="J54" s="193">
        <f t="shared" si="8"/>
        <v>0</v>
      </c>
      <c r="K54" s="193">
        <f t="shared" si="8"/>
        <v>0</v>
      </c>
      <c r="L54" s="173">
        <f t="shared" si="8"/>
        <v>0</v>
      </c>
      <c r="M54" s="203">
        <v>-665144</v>
      </c>
      <c r="N54" s="204">
        <f t="shared" si="8"/>
        <v>0</v>
      </c>
      <c r="O54" s="205">
        <f>SUM(F54:N54)</f>
        <v>-665144</v>
      </c>
    </row>
    <row r="55" spans="1:17" ht="24.75" customHeight="1" thickTop="1" thickBot="1" x14ac:dyDescent="0.2">
      <c r="C55" s="271" t="s">
        <v>44</v>
      </c>
      <c r="D55" s="265"/>
      <c r="E55" s="315"/>
      <c r="F55" s="221">
        <f>SUM(F52:F54)</f>
        <v>60000</v>
      </c>
      <c r="G55" s="207">
        <f t="shared" ref="G55:N55" si="9">SUM(G52:G54)</f>
        <v>39398</v>
      </c>
      <c r="H55" s="207">
        <f t="shared" si="9"/>
        <v>184961</v>
      </c>
      <c r="I55" s="207">
        <f t="shared" si="9"/>
        <v>116798</v>
      </c>
      <c r="J55" s="207">
        <f t="shared" si="9"/>
        <v>132920</v>
      </c>
      <c r="K55" s="207">
        <f t="shared" si="9"/>
        <v>0</v>
      </c>
      <c r="L55" s="207">
        <f t="shared" si="9"/>
        <v>0</v>
      </c>
      <c r="M55" s="215">
        <f t="shared" si="9"/>
        <v>1305923</v>
      </c>
      <c r="N55" s="222">
        <f t="shared" si="9"/>
        <v>160000</v>
      </c>
      <c r="O55" s="223">
        <f>SUM(F55:N55)</f>
        <v>2000000</v>
      </c>
      <c r="Q55" s="23"/>
    </row>
    <row r="56" spans="1:17" ht="24.75" customHeight="1" x14ac:dyDescent="0.15">
      <c r="C56" s="231"/>
      <c r="D56" s="231"/>
      <c r="E56" s="231"/>
      <c r="F56" s="236"/>
      <c r="G56" s="236"/>
      <c r="H56" s="236"/>
      <c r="I56" s="236"/>
      <c r="J56" s="236"/>
      <c r="K56" s="236"/>
      <c r="L56" s="236"/>
      <c r="M56" s="183"/>
      <c r="N56" s="236"/>
      <c r="O56" s="236"/>
      <c r="Q56" s="230"/>
    </row>
    <row r="57" spans="1:17" ht="24.75" customHeight="1" x14ac:dyDescent="0.15">
      <c r="C57" s="231"/>
      <c r="D57" s="231"/>
      <c r="E57" s="231"/>
      <c r="F57" s="236"/>
      <c r="G57" s="236"/>
      <c r="H57" s="236"/>
      <c r="I57" s="236"/>
      <c r="J57" s="236"/>
      <c r="K57" s="236"/>
      <c r="L57" s="236"/>
      <c r="M57" s="183"/>
      <c r="N57" s="236"/>
      <c r="O57" s="236"/>
      <c r="Q57" s="230"/>
    </row>
    <row r="58" spans="1:17" ht="24.75" customHeight="1" x14ac:dyDescent="0.15">
      <c r="C58" s="255" t="s">
        <v>143</v>
      </c>
      <c r="D58" s="256"/>
      <c r="E58" s="256"/>
      <c r="F58" s="257"/>
      <c r="G58" s="236"/>
      <c r="H58" s="236"/>
      <c r="I58" s="236"/>
      <c r="J58" s="236"/>
      <c r="K58" s="236"/>
      <c r="L58" s="236"/>
      <c r="M58" s="183"/>
      <c r="N58" s="236"/>
      <c r="O58" s="236"/>
      <c r="Q58" s="234"/>
    </row>
    <row r="59" spans="1:17" ht="20.25" customHeight="1" thickBot="1" x14ac:dyDescent="0.2">
      <c r="C59" s="266"/>
      <c r="D59" s="266"/>
      <c r="E59" s="239"/>
      <c r="F59" s="240"/>
      <c r="G59" s="240"/>
      <c r="H59" s="240"/>
      <c r="I59" s="240"/>
      <c r="J59" s="240"/>
      <c r="K59" s="240"/>
      <c r="L59" s="240"/>
      <c r="M59" s="240"/>
      <c r="N59" s="240"/>
      <c r="O59" s="240"/>
    </row>
    <row r="60" spans="1:17" ht="51.75" customHeight="1" thickBot="1" x14ac:dyDescent="0.2">
      <c r="C60" s="30" t="s">
        <v>40</v>
      </c>
      <c r="D60" s="269" t="s">
        <v>135</v>
      </c>
      <c r="E60" s="270"/>
      <c r="F60" s="211">
        <v>0</v>
      </c>
      <c r="G60" s="211">
        <v>0</v>
      </c>
      <c r="H60" s="211">
        <v>0</v>
      </c>
      <c r="I60" s="211">
        <v>0</v>
      </c>
      <c r="J60" s="211">
        <v>0</v>
      </c>
      <c r="K60" s="211">
        <v>500000</v>
      </c>
      <c r="L60" s="211">
        <v>0</v>
      </c>
      <c r="M60" s="212">
        <v>-500000</v>
      </c>
      <c r="N60" s="213">
        <v>0</v>
      </c>
      <c r="O60" s="214" t="s">
        <v>8</v>
      </c>
    </row>
    <row r="61" spans="1:17" ht="24.75" customHeight="1" thickTop="1" thickBot="1" x14ac:dyDescent="0.2">
      <c r="C61" s="271" t="s">
        <v>47</v>
      </c>
      <c r="D61" s="265"/>
      <c r="E61" s="272"/>
      <c r="F61" s="207">
        <f t="shared" ref="F61:N61" si="10">F55+F60</f>
        <v>60000</v>
      </c>
      <c r="G61" s="207">
        <f t="shared" si="10"/>
        <v>39398</v>
      </c>
      <c r="H61" s="207">
        <f t="shared" si="10"/>
        <v>184961</v>
      </c>
      <c r="I61" s="207">
        <f t="shared" si="10"/>
        <v>116798</v>
      </c>
      <c r="J61" s="207">
        <f t="shared" si="10"/>
        <v>132920</v>
      </c>
      <c r="K61" s="207">
        <f t="shared" si="10"/>
        <v>500000</v>
      </c>
      <c r="L61" s="207">
        <f t="shared" si="10"/>
        <v>0</v>
      </c>
      <c r="M61" s="215">
        <f t="shared" si="10"/>
        <v>805923</v>
      </c>
      <c r="N61" s="209">
        <f t="shared" si="10"/>
        <v>160000</v>
      </c>
      <c r="O61" s="210">
        <f>SUM(F61:N61)</f>
        <v>2000000</v>
      </c>
    </row>
    <row r="62" spans="1:17" ht="20.25" customHeight="1" thickBot="1" x14ac:dyDescent="0.2">
      <c r="C62" s="267"/>
      <c r="D62" s="286"/>
      <c r="E62" s="28"/>
      <c r="F62" s="216"/>
      <c r="G62" s="216"/>
      <c r="H62" s="216"/>
      <c r="I62" s="216"/>
      <c r="J62" s="216"/>
      <c r="K62" s="216"/>
      <c r="L62" s="216"/>
      <c r="M62" s="216"/>
      <c r="N62" s="216"/>
      <c r="O62" s="217"/>
    </row>
    <row r="63" spans="1:17" ht="52.5" customHeight="1" thickBot="1" x14ac:dyDescent="0.2">
      <c r="C63" s="54" t="s">
        <v>41</v>
      </c>
      <c r="D63" s="284" t="s">
        <v>146</v>
      </c>
      <c r="E63" s="285"/>
      <c r="F63" s="67"/>
      <c r="G63" s="68"/>
      <c r="H63" s="68"/>
      <c r="I63" s="68"/>
      <c r="J63" s="68"/>
      <c r="K63" s="68"/>
      <c r="L63" s="68"/>
      <c r="M63" s="218"/>
      <c r="N63" s="219"/>
      <c r="O63" s="220" t="s">
        <v>8</v>
      </c>
    </row>
    <row r="64" spans="1:17" ht="24.75" customHeight="1" thickTop="1" thickBot="1" x14ac:dyDescent="0.2">
      <c r="C64" s="271" t="s">
        <v>48</v>
      </c>
      <c r="D64" s="265"/>
      <c r="E64" s="272"/>
      <c r="F64" s="96">
        <f t="shared" ref="F64:L64" si="11">F61+F63</f>
        <v>60000</v>
      </c>
      <c r="G64" s="96">
        <f t="shared" si="11"/>
        <v>39398</v>
      </c>
      <c r="H64" s="96">
        <f t="shared" si="11"/>
        <v>184961</v>
      </c>
      <c r="I64" s="96">
        <f t="shared" si="11"/>
        <v>116798</v>
      </c>
      <c r="J64" s="96">
        <f t="shared" si="11"/>
        <v>132920</v>
      </c>
      <c r="K64" s="96">
        <f t="shared" si="11"/>
        <v>500000</v>
      </c>
      <c r="L64" s="96">
        <f t="shared" si="11"/>
        <v>0</v>
      </c>
      <c r="M64" s="97">
        <f>M61+M63</f>
        <v>805923</v>
      </c>
      <c r="N64" s="98">
        <f>N61+N63</f>
        <v>160000</v>
      </c>
      <c r="O64" s="99">
        <f>SUM(F64:N64)</f>
        <v>2000000</v>
      </c>
    </row>
    <row r="65" spans="3:15" ht="24.75" customHeight="1" x14ac:dyDescent="0.15">
      <c r="C65" s="231"/>
      <c r="D65" s="231"/>
      <c r="E65" s="231"/>
      <c r="F65" s="232"/>
      <c r="G65" s="232"/>
      <c r="H65" s="232"/>
      <c r="I65" s="232"/>
      <c r="J65" s="232"/>
      <c r="K65" s="232"/>
      <c r="L65" s="232"/>
      <c r="M65" s="233"/>
      <c r="N65" s="232"/>
      <c r="O65" s="232"/>
    </row>
    <row r="66" spans="3:15" ht="24.75" customHeight="1" x14ac:dyDescent="0.15">
      <c r="C66" s="231"/>
      <c r="D66" s="231"/>
      <c r="E66" s="231"/>
      <c r="F66" s="232"/>
      <c r="G66" s="232"/>
      <c r="H66" s="232"/>
      <c r="I66" s="232"/>
      <c r="J66" s="232"/>
      <c r="K66" s="232"/>
      <c r="L66" s="232"/>
      <c r="M66" s="233"/>
      <c r="N66" s="232"/>
      <c r="O66" s="232"/>
    </row>
    <row r="67" spans="3:15" ht="24.75" customHeight="1" x14ac:dyDescent="0.15">
      <c r="C67" s="231"/>
      <c r="D67" s="231"/>
      <c r="E67" s="231"/>
      <c r="F67" s="232"/>
      <c r="G67" s="232"/>
      <c r="H67" s="232"/>
      <c r="I67" s="232"/>
      <c r="J67" s="232"/>
      <c r="K67" s="232"/>
      <c r="L67" s="232"/>
      <c r="M67" s="233"/>
      <c r="N67" s="232"/>
      <c r="O67" s="232"/>
    </row>
    <row r="68" spans="3:15" ht="34.5" customHeight="1" thickBot="1" x14ac:dyDescent="0.2">
      <c r="F68" s="23"/>
    </row>
    <row r="69" spans="3:15" ht="24" hidden="1" customHeight="1" thickTop="1" thickBot="1" x14ac:dyDescent="0.2">
      <c r="C69" s="258" t="s">
        <v>39</v>
      </c>
      <c r="D69" s="259"/>
      <c r="E69" s="42"/>
    </row>
    <row r="70" spans="3:15" ht="8.25" hidden="1" customHeight="1" thickTop="1" thickBot="1" x14ac:dyDescent="0.2">
      <c r="C70" s="29"/>
      <c r="D70" s="260"/>
      <c r="E70" s="260"/>
      <c r="F70" s="260"/>
      <c r="G70" s="260"/>
      <c r="H70" s="260"/>
      <c r="I70" s="260"/>
      <c r="J70" s="260"/>
      <c r="K70" s="260"/>
      <c r="L70" s="260"/>
      <c r="M70" s="260"/>
      <c r="N70" s="260"/>
      <c r="O70" s="260"/>
    </row>
    <row r="71" spans="3:15" ht="33.75" hidden="1" customHeight="1" thickBot="1" x14ac:dyDescent="0.2">
      <c r="C71" s="281"/>
      <c r="D71" s="282"/>
      <c r="E71" s="283"/>
      <c r="F71" s="43" t="s">
        <v>0</v>
      </c>
      <c r="G71" s="32" t="s">
        <v>1</v>
      </c>
      <c r="H71" s="62" t="s">
        <v>2</v>
      </c>
      <c r="I71" s="33" t="s">
        <v>3</v>
      </c>
      <c r="J71" s="33" t="s">
        <v>4</v>
      </c>
      <c r="K71" s="33" t="s">
        <v>12</v>
      </c>
      <c r="L71" s="33" t="s">
        <v>6</v>
      </c>
      <c r="M71" s="34" t="s">
        <v>5</v>
      </c>
      <c r="N71" s="44" t="s">
        <v>36</v>
      </c>
      <c r="O71" s="26" t="s">
        <v>8</v>
      </c>
    </row>
    <row r="72" spans="3:15" ht="24.75" hidden="1" customHeight="1" thickTop="1" thickBot="1" x14ac:dyDescent="0.2">
      <c r="C72" s="271" t="s">
        <v>48</v>
      </c>
      <c r="D72" s="265"/>
      <c r="E72" s="265"/>
      <c r="F72" s="100">
        <f>F64</f>
        <v>60000</v>
      </c>
      <c r="G72" s="96">
        <f t="shared" ref="G72:O72" si="12">G64</f>
        <v>39398</v>
      </c>
      <c r="H72" s="96">
        <f t="shared" si="12"/>
        <v>184961</v>
      </c>
      <c r="I72" s="96">
        <f t="shared" si="12"/>
        <v>116798</v>
      </c>
      <c r="J72" s="96">
        <f t="shared" si="12"/>
        <v>132920</v>
      </c>
      <c r="K72" s="96">
        <f t="shared" si="12"/>
        <v>500000</v>
      </c>
      <c r="L72" s="96">
        <f t="shared" si="12"/>
        <v>0</v>
      </c>
      <c r="M72" s="97">
        <f t="shared" si="12"/>
        <v>805923</v>
      </c>
      <c r="N72" s="98">
        <f t="shared" si="12"/>
        <v>160000</v>
      </c>
      <c r="O72" s="99">
        <f t="shared" si="12"/>
        <v>2000000</v>
      </c>
    </row>
    <row r="73" spans="3:15" ht="67.5" hidden="1" customHeight="1" thickTop="1" thickBot="1" x14ac:dyDescent="0.2">
      <c r="C73" s="273" t="s">
        <v>56</v>
      </c>
      <c r="D73" s="274"/>
      <c r="E73" s="274"/>
      <c r="F73" s="73">
        <v>143384</v>
      </c>
      <c r="G73" s="74">
        <v>143384</v>
      </c>
      <c r="H73" s="74">
        <v>143385</v>
      </c>
      <c r="I73" s="74">
        <v>143385</v>
      </c>
      <c r="J73" s="74">
        <v>143385</v>
      </c>
      <c r="K73" s="74">
        <v>0</v>
      </c>
      <c r="L73" s="74">
        <v>0</v>
      </c>
      <c r="M73" s="75">
        <v>-716923</v>
      </c>
      <c r="N73" s="76">
        <v>0</v>
      </c>
      <c r="O73" s="45" t="s">
        <v>8</v>
      </c>
    </row>
    <row r="74" spans="3:15" ht="24.75" hidden="1" customHeight="1" thickTop="1" x14ac:dyDescent="0.15">
      <c r="C74" s="278" t="s">
        <v>127</v>
      </c>
      <c r="D74" s="279"/>
      <c r="E74" s="280"/>
      <c r="F74" s="66">
        <f>F73+F64</f>
        <v>203384</v>
      </c>
      <c r="G74" s="69">
        <f>G73+G64</f>
        <v>182782</v>
      </c>
      <c r="H74" s="69">
        <f>H73+H64</f>
        <v>328346</v>
      </c>
      <c r="I74" s="69">
        <f>I73+I64</f>
        <v>260183</v>
      </c>
      <c r="J74" s="69">
        <f>J61+J73</f>
        <v>276305</v>
      </c>
      <c r="K74" s="69">
        <f>K61+K73</f>
        <v>500000</v>
      </c>
      <c r="L74" s="69">
        <f>L61+L73</f>
        <v>0</v>
      </c>
      <c r="M74" s="70"/>
      <c r="N74" s="71">
        <v>300000</v>
      </c>
      <c r="O74" s="72">
        <f>SUM(F74:N74)</f>
        <v>2051000</v>
      </c>
    </row>
    <row r="75" spans="3:15" ht="24.75" hidden="1" customHeight="1" thickBot="1" x14ac:dyDescent="0.2">
      <c r="C75" s="252" t="s">
        <v>46</v>
      </c>
      <c r="D75" s="253"/>
      <c r="E75" s="253"/>
      <c r="F75" s="55">
        <v>200000</v>
      </c>
      <c r="G75" s="56">
        <v>180000</v>
      </c>
      <c r="H75" s="56">
        <v>310000</v>
      </c>
      <c r="I75" s="56">
        <v>250000</v>
      </c>
      <c r="J75" s="56">
        <v>260000</v>
      </c>
      <c r="K75" s="56">
        <v>500000</v>
      </c>
      <c r="L75" s="56">
        <v>0</v>
      </c>
      <c r="M75" s="57">
        <f>O74-N75-F75-G75-H75-I75-J75-K75</f>
        <v>51000</v>
      </c>
      <c r="N75" s="58">
        <v>300000</v>
      </c>
      <c r="O75" s="59">
        <f>SUM(F75:N75)</f>
        <v>2051000</v>
      </c>
    </row>
    <row r="76" spans="3:15" ht="20.25" hidden="1" customHeight="1" thickBot="1" x14ac:dyDescent="0.2">
      <c r="C76" s="267"/>
      <c r="D76" s="268"/>
      <c r="E76" s="22"/>
      <c r="F76" s="31"/>
      <c r="G76" s="31"/>
      <c r="H76" s="31"/>
      <c r="I76" s="31"/>
      <c r="J76" s="31"/>
      <c r="K76" s="31"/>
      <c r="L76" s="31"/>
      <c r="M76" s="31"/>
      <c r="N76" s="31"/>
      <c r="O76" s="31"/>
    </row>
    <row r="77" spans="3:15" ht="24" customHeight="1" thickTop="1" thickBot="1" x14ac:dyDescent="0.2">
      <c r="C77" s="258" t="s">
        <v>136</v>
      </c>
      <c r="D77" s="259"/>
      <c r="E77" s="42"/>
    </row>
    <row r="78" spans="3:15" ht="10.5" customHeight="1" thickTop="1" thickBot="1" x14ac:dyDescent="0.2">
      <c r="C78" s="29"/>
      <c r="D78" s="260"/>
      <c r="E78" s="260"/>
      <c r="F78" s="260"/>
      <c r="G78" s="260"/>
      <c r="H78" s="260"/>
      <c r="I78" s="260"/>
      <c r="J78" s="260"/>
      <c r="K78" s="260"/>
      <c r="L78" s="260"/>
      <c r="M78" s="260"/>
      <c r="N78" s="260"/>
      <c r="O78" s="260"/>
    </row>
    <row r="79" spans="3:15" ht="33.75" customHeight="1" thickBot="1" x14ac:dyDescent="0.2">
      <c r="C79" s="261"/>
      <c r="D79" s="262"/>
      <c r="E79" s="262"/>
      <c r="F79" s="48" t="s">
        <v>0</v>
      </c>
      <c r="G79" s="49" t="s">
        <v>1</v>
      </c>
      <c r="H79" s="61" t="s">
        <v>2</v>
      </c>
      <c r="I79" s="50" t="s">
        <v>3</v>
      </c>
      <c r="J79" s="50" t="s">
        <v>4</v>
      </c>
      <c r="K79" s="50" t="s">
        <v>12</v>
      </c>
      <c r="L79" s="50" t="s">
        <v>6</v>
      </c>
      <c r="M79" s="51" t="s">
        <v>5</v>
      </c>
      <c r="N79" s="52" t="s">
        <v>36</v>
      </c>
      <c r="O79" s="27" t="s">
        <v>8</v>
      </c>
    </row>
    <row r="80" spans="3:15" ht="24.75" customHeight="1" thickTop="1" thickBot="1" x14ac:dyDescent="0.2">
      <c r="C80" s="263" t="s">
        <v>48</v>
      </c>
      <c r="D80" s="264"/>
      <c r="E80" s="265"/>
      <c r="F80" s="114">
        <f t="shared" ref="F80:N80" si="13">F64</f>
        <v>60000</v>
      </c>
      <c r="G80" s="115">
        <f t="shared" si="13"/>
        <v>39398</v>
      </c>
      <c r="H80" s="115">
        <f t="shared" si="13"/>
        <v>184961</v>
      </c>
      <c r="I80" s="115">
        <f t="shared" si="13"/>
        <v>116798</v>
      </c>
      <c r="J80" s="115">
        <f t="shared" si="13"/>
        <v>132920</v>
      </c>
      <c r="K80" s="115">
        <f t="shared" si="13"/>
        <v>500000</v>
      </c>
      <c r="L80" s="115">
        <f t="shared" si="13"/>
        <v>0</v>
      </c>
      <c r="M80" s="116">
        <f t="shared" si="13"/>
        <v>805923</v>
      </c>
      <c r="N80" s="117">
        <f t="shared" si="13"/>
        <v>160000</v>
      </c>
      <c r="O80" s="99">
        <f>SUM(F80:N80)</f>
        <v>2000000</v>
      </c>
    </row>
    <row r="81" spans="3:15" ht="67.5" customHeight="1" thickTop="1" x14ac:dyDescent="0.15">
      <c r="C81" s="301" t="s">
        <v>57</v>
      </c>
      <c r="D81" s="302"/>
      <c r="E81" s="307" t="s">
        <v>51</v>
      </c>
      <c r="F81" s="118">
        <v>100000</v>
      </c>
      <c r="G81" s="119">
        <v>100000</v>
      </c>
      <c r="H81" s="119">
        <v>100000</v>
      </c>
      <c r="I81" s="119">
        <v>100000</v>
      </c>
      <c r="J81" s="119">
        <v>100000</v>
      </c>
      <c r="K81" s="119">
        <v>0</v>
      </c>
      <c r="L81" s="119">
        <v>0</v>
      </c>
      <c r="M81" s="93">
        <v>-500000</v>
      </c>
      <c r="N81" s="120">
        <v>0</v>
      </c>
      <c r="O81" s="110"/>
    </row>
    <row r="82" spans="3:15" ht="24.75" customHeight="1" thickBot="1" x14ac:dyDescent="0.2">
      <c r="C82" s="303"/>
      <c r="D82" s="304"/>
      <c r="E82" s="308"/>
      <c r="F82" s="77">
        <f>F81+F64</f>
        <v>160000</v>
      </c>
      <c r="G82" s="78">
        <f>G81+G64</f>
        <v>139398</v>
      </c>
      <c r="H82" s="78">
        <f>H81+H64</f>
        <v>284961</v>
      </c>
      <c r="I82" s="78">
        <f>I81+I64</f>
        <v>216798</v>
      </c>
      <c r="J82" s="78">
        <f>J64+J81</f>
        <v>232920</v>
      </c>
      <c r="K82" s="78">
        <v>500000</v>
      </c>
      <c r="L82" s="78">
        <v>0</v>
      </c>
      <c r="M82" s="79">
        <f>M64+M81</f>
        <v>305923</v>
      </c>
      <c r="N82" s="112">
        <v>160000</v>
      </c>
      <c r="O82" s="113"/>
    </row>
    <row r="83" spans="3:15" ht="24.75" customHeight="1" thickTop="1" x14ac:dyDescent="0.15">
      <c r="C83" s="303"/>
      <c r="D83" s="304"/>
      <c r="E83" s="46" t="s">
        <v>42</v>
      </c>
      <c r="F83" s="80">
        <f>13+8</f>
        <v>21</v>
      </c>
      <c r="G83" s="81">
        <f>4+2</f>
        <v>6</v>
      </c>
      <c r="H83" s="82">
        <f>9+4</f>
        <v>13</v>
      </c>
      <c r="I83" s="82">
        <f>1+1</f>
        <v>2</v>
      </c>
      <c r="J83" s="136">
        <f>4</f>
        <v>4</v>
      </c>
      <c r="K83" s="83" t="s">
        <v>49</v>
      </c>
      <c r="L83" s="83" t="s">
        <v>49</v>
      </c>
      <c r="M83" s="83" t="s">
        <v>49</v>
      </c>
      <c r="N83" s="108" t="s">
        <v>49</v>
      </c>
      <c r="O83" s="113"/>
    </row>
    <row r="84" spans="3:15" ht="24.75" customHeight="1" thickBot="1" x14ac:dyDescent="0.2">
      <c r="C84" s="303"/>
      <c r="D84" s="304"/>
      <c r="E84" s="47" t="s">
        <v>43</v>
      </c>
      <c r="F84" s="84">
        <f>F83/(F83+G83+H83+I83+J83)</f>
        <v>0.45652173913043476</v>
      </c>
      <c r="G84" s="85">
        <f>G83/(F83+G83+H83+I83+J83)</f>
        <v>0.13043478260869565</v>
      </c>
      <c r="H84" s="86">
        <f>H83/(F83+G83+H83+I83+J83)</f>
        <v>0.28260869565217389</v>
      </c>
      <c r="I84" s="86">
        <f>I83/(F83+G83+H83+I83+J83)</f>
        <v>4.3478260869565216E-2</v>
      </c>
      <c r="J84" s="86">
        <f>J83/(F83+G83+H83+I83+J83)</f>
        <v>8.6956521739130432E-2</v>
      </c>
      <c r="K84" s="87" t="s">
        <v>49</v>
      </c>
      <c r="L84" s="87" t="s">
        <v>49</v>
      </c>
      <c r="M84" s="87" t="s">
        <v>49</v>
      </c>
      <c r="N84" s="109" t="s">
        <v>49</v>
      </c>
      <c r="O84" s="111"/>
    </row>
    <row r="85" spans="3:15" ht="54" customHeight="1" thickBot="1" x14ac:dyDescent="0.2">
      <c r="C85" s="305"/>
      <c r="D85" s="306"/>
      <c r="E85" s="47" t="s">
        <v>52</v>
      </c>
      <c r="F85" s="88">
        <f>M82*F84</f>
        <v>139660.5</v>
      </c>
      <c r="G85" s="89">
        <f>G84*M82</f>
        <v>39903</v>
      </c>
      <c r="H85" s="90">
        <f>M82*H84</f>
        <v>86456.5</v>
      </c>
      <c r="I85" s="90">
        <f>M82*I84</f>
        <v>13301</v>
      </c>
      <c r="J85" s="90">
        <f>M82*J84</f>
        <v>26602</v>
      </c>
      <c r="K85" s="90">
        <v>0</v>
      </c>
      <c r="L85" s="90">
        <v>0</v>
      </c>
      <c r="M85" s="90">
        <v>-305923</v>
      </c>
      <c r="N85" s="106">
        <v>0</v>
      </c>
      <c r="O85" s="107" t="s">
        <v>8</v>
      </c>
    </row>
    <row r="86" spans="3:15" ht="24.75" customHeight="1" thickTop="1" x14ac:dyDescent="0.15">
      <c r="C86" s="250" t="s">
        <v>128</v>
      </c>
      <c r="D86" s="251"/>
      <c r="E86" s="251"/>
      <c r="F86" s="91">
        <f>F85+F82</f>
        <v>299660.5</v>
      </c>
      <c r="G86" s="92">
        <f>G85+G82</f>
        <v>179301</v>
      </c>
      <c r="H86" s="92">
        <f>H85+H82</f>
        <v>371417.5</v>
      </c>
      <c r="I86" s="92">
        <f>I85+I82</f>
        <v>230099</v>
      </c>
      <c r="J86" s="92">
        <f>J82+J85</f>
        <v>259522</v>
      </c>
      <c r="K86" s="92">
        <f>K82+K85</f>
        <v>500000</v>
      </c>
      <c r="L86" s="92">
        <f>L82+L85</f>
        <v>0</v>
      </c>
      <c r="M86" s="93">
        <f>M82+M85</f>
        <v>0</v>
      </c>
      <c r="N86" s="94">
        <f>N82+N85</f>
        <v>160000</v>
      </c>
      <c r="O86" s="95">
        <f>SUM(F86:N86)</f>
        <v>2000000</v>
      </c>
    </row>
    <row r="87" spans="3:15" ht="24.75" customHeight="1" thickBot="1" x14ac:dyDescent="0.2">
      <c r="C87" s="252" t="s">
        <v>46</v>
      </c>
      <c r="D87" s="253"/>
      <c r="E87" s="254"/>
      <c r="F87" s="55">
        <v>300000</v>
      </c>
      <c r="G87" s="56">
        <v>150000</v>
      </c>
      <c r="H87" s="56">
        <v>350000</v>
      </c>
      <c r="I87" s="56">
        <v>250000</v>
      </c>
      <c r="J87" s="56">
        <v>250000</v>
      </c>
      <c r="K87" s="56">
        <v>500000</v>
      </c>
      <c r="L87" s="56">
        <v>0</v>
      </c>
      <c r="M87" s="57">
        <f>O86-N87-F87-G87-H87-I87-J87-K87</f>
        <v>40000</v>
      </c>
      <c r="N87" s="60">
        <v>160000</v>
      </c>
      <c r="O87" s="59">
        <f>SUM(F87:N87)</f>
        <v>2000000</v>
      </c>
    </row>
    <row r="88" spans="3:15" ht="24.75" customHeight="1" thickBot="1" x14ac:dyDescent="0.2">
      <c r="C88" s="42"/>
      <c r="D88" s="42"/>
      <c r="E88" s="42"/>
      <c r="F88" s="241"/>
      <c r="G88" s="241"/>
      <c r="H88" s="241"/>
      <c r="I88" s="241"/>
      <c r="J88" s="241"/>
      <c r="K88" s="241"/>
      <c r="L88" s="242"/>
      <c r="M88" s="242"/>
      <c r="N88" s="242"/>
      <c r="O88" s="241"/>
    </row>
    <row r="89" spans="3:15" ht="24" customHeight="1" thickTop="1" thickBot="1" x14ac:dyDescent="0.2">
      <c r="C89" s="258" t="s">
        <v>144</v>
      </c>
      <c r="D89" s="259"/>
      <c r="E89" s="42"/>
    </row>
    <row r="90" spans="3:15" ht="10.5" customHeight="1" thickTop="1" thickBot="1" x14ac:dyDescent="0.2">
      <c r="C90" s="235"/>
      <c r="D90" s="260"/>
      <c r="E90" s="260"/>
      <c r="F90" s="260"/>
      <c r="G90" s="260"/>
      <c r="H90" s="260"/>
      <c r="I90" s="260"/>
      <c r="J90" s="260"/>
      <c r="K90" s="260"/>
      <c r="L90" s="260"/>
      <c r="M90" s="260"/>
      <c r="N90" s="260"/>
      <c r="O90" s="260"/>
    </row>
    <row r="91" spans="3:15" ht="33.75" customHeight="1" thickBot="1" x14ac:dyDescent="0.2">
      <c r="C91" s="261"/>
      <c r="D91" s="262"/>
      <c r="E91" s="262"/>
      <c r="F91" s="48" t="s">
        <v>0</v>
      </c>
      <c r="G91" s="49" t="s">
        <v>1</v>
      </c>
      <c r="H91" s="61" t="s">
        <v>2</v>
      </c>
      <c r="I91" s="50" t="s">
        <v>3</v>
      </c>
      <c r="J91" s="50" t="s">
        <v>4</v>
      </c>
      <c r="K91" s="50" t="s">
        <v>12</v>
      </c>
      <c r="L91" s="50" t="s">
        <v>6</v>
      </c>
      <c r="M91" s="51" t="s">
        <v>5</v>
      </c>
      <c r="N91" s="52" t="s">
        <v>36</v>
      </c>
      <c r="O91" s="27" t="s">
        <v>8</v>
      </c>
    </row>
    <row r="92" spans="3:15" ht="24.75" customHeight="1" thickTop="1" thickBot="1" x14ac:dyDescent="0.2">
      <c r="C92" s="263" t="s">
        <v>48</v>
      </c>
      <c r="D92" s="264"/>
      <c r="E92" s="265"/>
      <c r="F92" s="114">
        <v>60000</v>
      </c>
      <c r="G92" s="115">
        <v>39398</v>
      </c>
      <c r="H92" s="115">
        <v>184961</v>
      </c>
      <c r="I92" s="115">
        <v>116798</v>
      </c>
      <c r="J92" s="115">
        <v>132920</v>
      </c>
      <c r="K92" s="115">
        <f t="shared" ref="K92:L92" si="14">K75</f>
        <v>500000</v>
      </c>
      <c r="L92" s="115">
        <f t="shared" si="14"/>
        <v>0</v>
      </c>
      <c r="M92" s="116">
        <v>805923</v>
      </c>
      <c r="N92" s="117">
        <v>160000</v>
      </c>
      <c r="O92" s="99">
        <f>SUM(F92:N92)</f>
        <v>2000000</v>
      </c>
    </row>
    <row r="93" spans="3:15" ht="24.75" customHeight="1" thickTop="1" x14ac:dyDescent="0.15">
      <c r="C93" s="244" t="s">
        <v>147</v>
      </c>
      <c r="D93" s="245"/>
      <c r="E93" s="243" t="s">
        <v>148</v>
      </c>
      <c r="F93" s="80">
        <v>21</v>
      </c>
      <c r="G93" s="81">
        <v>6</v>
      </c>
      <c r="H93" s="82">
        <v>13</v>
      </c>
      <c r="I93" s="82">
        <v>2</v>
      </c>
      <c r="J93" s="136">
        <v>4</v>
      </c>
      <c r="K93" s="83" t="s">
        <v>49</v>
      </c>
      <c r="L93" s="83" t="s">
        <v>49</v>
      </c>
      <c r="M93" s="83" t="s">
        <v>49</v>
      </c>
      <c r="N93" s="108" t="s">
        <v>49</v>
      </c>
      <c r="O93" s="113"/>
    </row>
    <row r="94" spans="3:15" ht="24.75" customHeight="1" thickBot="1" x14ac:dyDescent="0.2">
      <c r="C94" s="246"/>
      <c r="D94" s="247"/>
      <c r="E94" s="47" t="s">
        <v>43</v>
      </c>
      <c r="F94" s="84">
        <f>F93/(F93+G93+H93+I93+J93)</f>
        <v>0.45652173913043476</v>
      </c>
      <c r="G94" s="85">
        <f>G93/(F93+G93+H93+I93+J93)</f>
        <v>0.13043478260869565</v>
      </c>
      <c r="H94" s="86">
        <f>H93/(F93+G93+H93+I93+J93)</f>
        <v>0.28260869565217389</v>
      </c>
      <c r="I94" s="86">
        <f>I93/(F93+G93+H93+I93+J93)</f>
        <v>4.3478260869565216E-2</v>
      </c>
      <c r="J94" s="86">
        <f>J93/(F93+G93+H93+I93+J93)</f>
        <v>8.6956521739130432E-2</v>
      </c>
      <c r="K94" s="87" t="s">
        <v>49</v>
      </c>
      <c r="L94" s="87" t="s">
        <v>49</v>
      </c>
      <c r="M94" s="87" t="s">
        <v>49</v>
      </c>
      <c r="N94" s="109" t="s">
        <v>49</v>
      </c>
      <c r="O94" s="111"/>
    </row>
    <row r="95" spans="3:15" ht="54" customHeight="1" thickBot="1" x14ac:dyDescent="0.2">
      <c r="C95" s="248"/>
      <c r="D95" s="249"/>
      <c r="E95" s="47" t="s">
        <v>52</v>
      </c>
      <c r="F95" s="88">
        <f>M92*F94</f>
        <v>367921.36956521735</v>
      </c>
      <c r="G95" s="89">
        <f>G94*M92</f>
        <v>105120.39130434782</v>
      </c>
      <c r="H95" s="90">
        <f>M92*H94</f>
        <v>227760.84782608695</v>
      </c>
      <c r="I95" s="90">
        <f>M92*I94</f>
        <v>35040.130434782608</v>
      </c>
      <c r="J95" s="90">
        <f>M92*J94</f>
        <v>70080.260869565216</v>
      </c>
      <c r="K95" s="90">
        <v>0</v>
      </c>
      <c r="L95" s="90">
        <v>0</v>
      </c>
      <c r="M95" s="90">
        <v>-805923</v>
      </c>
      <c r="N95" s="106">
        <v>0</v>
      </c>
      <c r="O95" s="107" t="s">
        <v>8</v>
      </c>
    </row>
    <row r="96" spans="3:15" ht="24.75" customHeight="1" thickTop="1" x14ac:dyDescent="0.15">
      <c r="C96" s="250" t="s">
        <v>128</v>
      </c>
      <c r="D96" s="251"/>
      <c r="E96" s="251"/>
      <c r="F96" s="91">
        <f>+F92+F95</f>
        <v>427921.36956521735</v>
      </c>
      <c r="G96" s="92">
        <f>+G95+G92</f>
        <v>144518.39130434784</v>
      </c>
      <c r="H96" s="92">
        <f>+H95+H92</f>
        <v>412721.84782608692</v>
      </c>
      <c r="I96" s="92">
        <f>+I95+I92</f>
        <v>151838.13043478259</v>
      </c>
      <c r="J96" s="92">
        <f>+J95+J92</f>
        <v>203000.26086956522</v>
      </c>
      <c r="K96" s="92">
        <f>+K92</f>
        <v>500000</v>
      </c>
      <c r="L96" s="92">
        <f>+L92</f>
        <v>0</v>
      </c>
      <c r="M96" s="93">
        <f>+M92+M95</f>
        <v>0</v>
      </c>
      <c r="N96" s="94">
        <f>+N92</f>
        <v>160000</v>
      </c>
      <c r="O96" s="95">
        <f>+O92</f>
        <v>2000000</v>
      </c>
    </row>
    <row r="97" spans="3:15" ht="24.75" customHeight="1" thickBot="1" x14ac:dyDescent="0.2">
      <c r="C97" s="252" t="s">
        <v>46</v>
      </c>
      <c r="D97" s="253"/>
      <c r="E97" s="254"/>
      <c r="F97" s="55">
        <v>400000</v>
      </c>
      <c r="G97" s="56">
        <v>150000</v>
      </c>
      <c r="H97" s="56">
        <v>400000</v>
      </c>
      <c r="I97" s="56">
        <v>150000</v>
      </c>
      <c r="J97" s="56">
        <v>200000</v>
      </c>
      <c r="K97" s="56">
        <v>500000</v>
      </c>
      <c r="L97" s="56">
        <v>0</v>
      </c>
      <c r="M97" s="57">
        <v>40000</v>
      </c>
      <c r="N97" s="60">
        <v>160000</v>
      </c>
      <c r="O97" s="59">
        <f>SUM(F97:N97)</f>
        <v>2000000</v>
      </c>
    </row>
  </sheetData>
  <mergeCells count="59">
    <mergeCell ref="D27:E27"/>
    <mergeCell ref="C39:E39"/>
    <mergeCell ref="C53:E53"/>
    <mergeCell ref="C55:E55"/>
    <mergeCell ref="C42:E42"/>
    <mergeCell ref="C43:E43"/>
    <mergeCell ref="C44:E44"/>
    <mergeCell ref="C45:E45"/>
    <mergeCell ref="C51:E51"/>
    <mergeCell ref="D28:E28"/>
    <mergeCell ref="D29:E29"/>
    <mergeCell ref="D30:E30"/>
    <mergeCell ref="C37:E37"/>
    <mergeCell ref="A34:H34"/>
    <mergeCell ref="C54:E54"/>
    <mergeCell ref="C38:E38"/>
    <mergeCell ref="A32:O32"/>
    <mergeCell ref="C35:E35"/>
    <mergeCell ref="C52:E52"/>
    <mergeCell ref="A41:H41"/>
    <mergeCell ref="C87:E87"/>
    <mergeCell ref="C80:E80"/>
    <mergeCell ref="C81:D85"/>
    <mergeCell ref="C86:E86"/>
    <mergeCell ref="E81:E82"/>
    <mergeCell ref="A1:N1"/>
    <mergeCell ref="A2:H2"/>
    <mergeCell ref="A8:H8"/>
    <mergeCell ref="A26:H26"/>
    <mergeCell ref="A22:H22"/>
    <mergeCell ref="A20:O20"/>
    <mergeCell ref="D23:E23"/>
    <mergeCell ref="D24:E24"/>
    <mergeCell ref="C36:E36"/>
    <mergeCell ref="C74:E74"/>
    <mergeCell ref="C71:E71"/>
    <mergeCell ref="C77:D77"/>
    <mergeCell ref="D78:O78"/>
    <mergeCell ref="C72:E72"/>
    <mergeCell ref="D63:E63"/>
    <mergeCell ref="D70:O70"/>
    <mergeCell ref="C62:D62"/>
    <mergeCell ref="C61:E61"/>
    <mergeCell ref="C93:D95"/>
    <mergeCell ref="C96:E96"/>
    <mergeCell ref="C97:E97"/>
    <mergeCell ref="C58:F58"/>
    <mergeCell ref="C89:D89"/>
    <mergeCell ref="D90:O90"/>
    <mergeCell ref="C91:E91"/>
    <mergeCell ref="C92:E92"/>
    <mergeCell ref="C79:E79"/>
    <mergeCell ref="C59:D59"/>
    <mergeCell ref="C69:D69"/>
    <mergeCell ref="C76:D76"/>
    <mergeCell ref="C75:E75"/>
    <mergeCell ref="D60:E60"/>
    <mergeCell ref="C64:E64"/>
    <mergeCell ref="C73:E73"/>
  </mergeCells>
  <phoneticPr fontId="2"/>
  <pageMargins left="0.3" right="0.17" top="1" bottom="0.27" header="0.51200000000000001" footer="0.19"/>
  <pageSetup paperSize="9" scale="66" orientation="landscape" horizontalDpi="300" verticalDpi="300" r:id="rId1"/>
  <headerFooter alignWithMargins="0"/>
  <rowBreaks count="1" manualBreakCount="1">
    <brk id="68"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workbookViewId="0">
      <selection sqref="A1:A2"/>
    </sheetView>
  </sheetViews>
  <sheetFormatPr defaultRowHeight="13.5" x14ac:dyDescent="0.15"/>
  <cols>
    <col min="1" max="1" width="8" style="152" customWidth="1"/>
    <col min="2" max="2" width="9.5" style="152" customWidth="1"/>
    <col min="3" max="3" width="62.75" style="138" bestFit="1" customWidth="1"/>
    <col min="4" max="5" width="13.875" style="138" customWidth="1"/>
    <col min="6" max="6" width="16.875" style="138" customWidth="1"/>
    <col min="7" max="16384" width="9" style="138"/>
  </cols>
  <sheetData>
    <row r="1" spans="1:6" ht="17.25" customHeight="1" x14ac:dyDescent="0.15">
      <c r="A1" s="336" t="s">
        <v>59</v>
      </c>
      <c r="B1" s="336" t="s">
        <v>58</v>
      </c>
      <c r="C1" s="334" t="s">
        <v>17</v>
      </c>
      <c r="D1" s="122" t="s">
        <v>18</v>
      </c>
      <c r="E1" s="16" t="s">
        <v>19</v>
      </c>
      <c r="F1" s="335" t="s">
        <v>20</v>
      </c>
    </row>
    <row r="2" spans="1:6" ht="17.25" customHeight="1" thickBot="1" x14ac:dyDescent="0.2">
      <c r="A2" s="337"/>
      <c r="B2" s="338"/>
      <c r="C2" s="334"/>
      <c r="D2" s="122" t="s">
        <v>21</v>
      </c>
      <c r="E2" s="122" t="s">
        <v>22</v>
      </c>
      <c r="F2" s="335"/>
    </row>
    <row r="3" spans="1:6" ht="14.25" thickTop="1" x14ac:dyDescent="0.15">
      <c r="A3" s="139">
        <v>300</v>
      </c>
      <c r="B3" s="17" t="s">
        <v>110</v>
      </c>
      <c r="C3" s="140" t="s">
        <v>60</v>
      </c>
      <c r="D3" s="18">
        <v>2</v>
      </c>
      <c r="E3" s="18">
        <v>1</v>
      </c>
      <c r="F3" s="141">
        <v>50000</v>
      </c>
    </row>
    <row r="4" spans="1:6" x14ac:dyDescent="0.15">
      <c r="A4" s="142">
        <v>200</v>
      </c>
      <c r="B4" s="17" t="s">
        <v>111</v>
      </c>
      <c r="C4" s="143" t="s">
        <v>23</v>
      </c>
      <c r="D4" s="17">
        <v>2</v>
      </c>
      <c r="E4" s="17">
        <v>1</v>
      </c>
      <c r="F4" s="144">
        <v>50000</v>
      </c>
    </row>
    <row r="5" spans="1:6" x14ac:dyDescent="0.15">
      <c r="A5" s="142">
        <v>300</v>
      </c>
      <c r="B5" s="17" t="s">
        <v>109</v>
      </c>
      <c r="C5" s="143" t="s">
        <v>61</v>
      </c>
      <c r="D5" s="17">
        <v>2</v>
      </c>
      <c r="E5" s="17">
        <v>1</v>
      </c>
      <c r="F5" s="144">
        <v>20000</v>
      </c>
    </row>
    <row r="6" spans="1:6" x14ac:dyDescent="0.15">
      <c r="A6" s="142">
        <v>300</v>
      </c>
      <c r="B6" s="17" t="s">
        <v>109</v>
      </c>
      <c r="C6" s="143" t="s">
        <v>25</v>
      </c>
      <c r="D6" s="17">
        <v>2</v>
      </c>
      <c r="E6" s="17">
        <v>1</v>
      </c>
      <c r="F6" s="144">
        <v>20000</v>
      </c>
    </row>
    <row r="7" spans="1:6" x14ac:dyDescent="0.15">
      <c r="A7" s="142">
        <v>300</v>
      </c>
      <c r="B7" s="17" t="s">
        <v>109</v>
      </c>
      <c r="C7" s="143" t="s">
        <v>26</v>
      </c>
      <c r="D7" s="17">
        <v>2</v>
      </c>
      <c r="E7" s="17">
        <v>1</v>
      </c>
      <c r="F7" s="144">
        <v>10000</v>
      </c>
    </row>
    <row r="8" spans="1:6" x14ac:dyDescent="0.15">
      <c r="A8" s="142">
        <v>300</v>
      </c>
      <c r="B8" s="17" t="s">
        <v>109</v>
      </c>
      <c r="C8" s="143" t="s">
        <v>62</v>
      </c>
      <c r="D8" s="17">
        <v>2</v>
      </c>
      <c r="E8" s="17">
        <v>1</v>
      </c>
      <c r="F8" s="144">
        <v>20000</v>
      </c>
    </row>
    <row r="9" spans="1:6" x14ac:dyDescent="0.15">
      <c r="A9" s="142">
        <v>300</v>
      </c>
      <c r="B9" s="17" t="s">
        <v>109</v>
      </c>
      <c r="C9" s="143" t="s">
        <v>63</v>
      </c>
      <c r="D9" s="17">
        <v>1</v>
      </c>
      <c r="E9" s="17">
        <v>1</v>
      </c>
      <c r="F9" s="144">
        <v>343</v>
      </c>
    </row>
    <row r="10" spans="1:6" x14ac:dyDescent="0.15">
      <c r="A10" s="142">
        <v>300</v>
      </c>
      <c r="B10" s="17" t="s">
        <v>109</v>
      </c>
      <c r="C10" s="143" t="s">
        <v>64</v>
      </c>
      <c r="D10" s="17">
        <v>1</v>
      </c>
      <c r="E10" s="17">
        <v>1</v>
      </c>
      <c r="F10" s="144">
        <v>8681</v>
      </c>
    </row>
    <row r="11" spans="1:6" x14ac:dyDescent="0.15">
      <c r="A11" s="142">
        <v>300</v>
      </c>
      <c r="B11" s="17" t="s">
        <v>109</v>
      </c>
      <c r="C11" s="143" t="s">
        <v>24</v>
      </c>
      <c r="D11" s="17">
        <v>2</v>
      </c>
      <c r="E11" s="17">
        <v>1</v>
      </c>
      <c r="F11" s="144">
        <v>20000</v>
      </c>
    </row>
    <row r="12" spans="1:6" x14ac:dyDescent="0.15">
      <c r="A12" s="142">
        <v>300</v>
      </c>
      <c r="B12" s="17" t="s">
        <v>109</v>
      </c>
      <c r="C12" s="143" t="s">
        <v>65</v>
      </c>
      <c r="D12" s="17">
        <v>2</v>
      </c>
      <c r="E12" s="17">
        <v>1</v>
      </c>
      <c r="F12" s="144">
        <v>10000</v>
      </c>
    </row>
    <row r="13" spans="1:6" x14ac:dyDescent="0.15">
      <c r="A13" s="142">
        <v>300</v>
      </c>
      <c r="B13" s="17" t="s">
        <v>109</v>
      </c>
      <c r="C13" s="143" t="s">
        <v>66</v>
      </c>
      <c r="D13" s="17">
        <v>2</v>
      </c>
      <c r="E13" s="17">
        <v>1</v>
      </c>
      <c r="F13" s="144">
        <v>10000</v>
      </c>
    </row>
    <row r="14" spans="1:6" x14ac:dyDescent="0.15">
      <c r="A14" s="142">
        <v>300</v>
      </c>
      <c r="B14" s="17" t="s">
        <v>109</v>
      </c>
      <c r="C14" s="143" t="s">
        <v>67</v>
      </c>
      <c r="D14" s="17">
        <v>2</v>
      </c>
      <c r="E14" s="17">
        <v>1</v>
      </c>
      <c r="F14" s="144">
        <v>10000</v>
      </c>
    </row>
    <row r="15" spans="1:6" x14ac:dyDescent="0.15">
      <c r="A15" s="142">
        <v>300</v>
      </c>
      <c r="B15" s="17" t="s">
        <v>109</v>
      </c>
      <c r="C15" s="143" t="s">
        <v>68</v>
      </c>
      <c r="D15" s="17">
        <v>1</v>
      </c>
      <c r="E15" s="17">
        <v>1</v>
      </c>
      <c r="F15" s="144">
        <v>1031860</v>
      </c>
    </row>
    <row r="16" spans="1:6" x14ac:dyDescent="0.15">
      <c r="A16" s="142">
        <v>300</v>
      </c>
      <c r="B16" s="17" t="s">
        <v>109</v>
      </c>
      <c r="C16" s="143" t="s">
        <v>69</v>
      </c>
      <c r="D16" s="17">
        <v>1</v>
      </c>
      <c r="E16" s="17">
        <v>1</v>
      </c>
      <c r="F16" s="144">
        <v>10000</v>
      </c>
    </row>
    <row r="17" spans="1:6" x14ac:dyDescent="0.15">
      <c r="A17" s="142">
        <v>103</v>
      </c>
      <c r="B17" s="17" t="s">
        <v>112</v>
      </c>
      <c r="C17" s="143" t="s">
        <v>70</v>
      </c>
      <c r="D17" s="17">
        <v>1</v>
      </c>
      <c r="E17" s="17">
        <v>1</v>
      </c>
      <c r="F17" s="144">
        <v>57970</v>
      </c>
    </row>
    <row r="18" spans="1:6" x14ac:dyDescent="0.15">
      <c r="A18" s="142">
        <v>300</v>
      </c>
      <c r="B18" s="17" t="s">
        <v>109</v>
      </c>
      <c r="C18" s="143" t="s">
        <v>71</v>
      </c>
      <c r="D18" s="17">
        <v>1</v>
      </c>
      <c r="E18" s="17">
        <v>1</v>
      </c>
      <c r="F18" s="144">
        <v>57210</v>
      </c>
    </row>
    <row r="19" spans="1:6" x14ac:dyDescent="0.15">
      <c r="A19" s="142">
        <v>300</v>
      </c>
      <c r="B19" s="17" t="s">
        <v>109</v>
      </c>
      <c r="C19" s="143" t="s">
        <v>71</v>
      </c>
      <c r="D19" s="17">
        <v>1</v>
      </c>
      <c r="E19" s="17">
        <v>1</v>
      </c>
      <c r="F19" s="144">
        <v>10</v>
      </c>
    </row>
    <row r="20" spans="1:6" x14ac:dyDescent="0.15">
      <c r="A20" s="142">
        <v>300</v>
      </c>
      <c r="B20" s="17" t="s">
        <v>109</v>
      </c>
      <c r="C20" s="143" t="s">
        <v>72</v>
      </c>
      <c r="D20" s="17">
        <v>2</v>
      </c>
      <c r="E20" s="17">
        <v>1</v>
      </c>
      <c r="F20" s="144">
        <v>10000</v>
      </c>
    </row>
    <row r="21" spans="1:6" x14ac:dyDescent="0.15">
      <c r="A21" s="142">
        <v>300</v>
      </c>
      <c r="B21" s="17" t="s">
        <v>109</v>
      </c>
      <c r="C21" s="143" t="s">
        <v>73</v>
      </c>
      <c r="D21" s="17">
        <v>2</v>
      </c>
      <c r="E21" s="17">
        <v>1</v>
      </c>
      <c r="F21" s="144">
        <v>3000</v>
      </c>
    </row>
    <row r="22" spans="1:6" x14ac:dyDescent="0.15">
      <c r="A22" s="142">
        <v>300</v>
      </c>
      <c r="B22" s="17" t="s">
        <v>109</v>
      </c>
      <c r="C22" s="143" t="s">
        <v>74</v>
      </c>
      <c r="D22" s="17">
        <v>2</v>
      </c>
      <c r="E22" s="17">
        <v>1</v>
      </c>
      <c r="F22" s="144">
        <v>3000</v>
      </c>
    </row>
    <row r="23" spans="1:6" x14ac:dyDescent="0.15">
      <c r="A23" s="142">
        <v>300</v>
      </c>
      <c r="B23" s="17" t="s">
        <v>109</v>
      </c>
      <c r="C23" s="143" t="s">
        <v>75</v>
      </c>
      <c r="D23" s="17">
        <v>2</v>
      </c>
      <c r="E23" s="17">
        <v>1</v>
      </c>
      <c r="F23" s="144">
        <v>200000</v>
      </c>
    </row>
    <row r="24" spans="1:6" x14ac:dyDescent="0.15">
      <c r="A24" s="142">
        <v>300</v>
      </c>
      <c r="B24" s="17" t="s">
        <v>109</v>
      </c>
      <c r="C24" s="143" t="s">
        <v>76</v>
      </c>
      <c r="D24" s="17">
        <v>1</v>
      </c>
      <c r="E24" s="17">
        <v>1</v>
      </c>
      <c r="F24" s="144">
        <v>10000</v>
      </c>
    </row>
    <row r="25" spans="1:6" x14ac:dyDescent="0.15">
      <c r="A25" s="142">
        <v>102</v>
      </c>
      <c r="B25" s="17" t="s">
        <v>113</v>
      </c>
      <c r="C25" s="143" t="s">
        <v>77</v>
      </c>
      <c r="D25" s="17">
        <v>1</v>
      </c>
      <c r="E25" s="17">
        <v>2</v>
      </c>
      <c r="F25" s="144">
        <v>2967</v>
      </c>
    </row>
    <row r="26" spans="1:6" x14ac:dyDescent="0.15">
      <c r="A26" s="142">
        <v>105</v>
      </c>
      <c r="B26" s="17" t="s">
        <v>114</v>
      </c>
      <c r="C26" s="143" t="s">
        <v>27</v>
      </c>
      <c r="D26" s="17">
        <v>1</v>
      </c>
      <c r="E26" s="17">
        <v>2</v>
      </c>
      <c r="F26" s="144">
        <v>5910</v>
      </c>
    </row>
    <row r="27" spans="1:6" x14ac:dyDescent="0.15">
      <c r="A27" s="142">
        <v>300</v>
      </c>
      <c r="B27" s="17" t="s">
        <v>109</v>
      </c>
      <c r="C27" s="143" t="s">
        <v>78</v>
      </c>
      <c r="D27" s="17">
        <v>1</v>
      </c>
      <c r="E27" s="17">
        <v>2</v>
      </c>
      <c r="F27" s="144">
        <v>811</v>
      </c>
    </row>
    <row r="28" spans="1:6" x14ac:dyDescent="0.15">
      <c r="A28" s="142">
        <v>300</v>
      </c>
      <c r="B28" s="17" t="s">
        <v>109</v>
      </c>
      <c r="C28" s="143" t="s">
        <v>78</v>
      </c>
      <c r="D28" s="17">
        <v>1</v>
      </c>
      <c r="E28" s="17">
        <v>2</v>
      </c>
      <c r="F28" s="144">
        <v>691</v>
      </c>
    </row>
    <row r="29" spans="1:6" x14ac:dyDescent="0.15">
      <c r="A29" s="142">
        <v>300</v>
      </c>
      <c r="B29" s="17" t="s">
        <v>109</v>
      </c>
      <c r="C29" s="143" t="s">
        <v>79</v>
      </c>
      <c r="D29" s="17">
        <v>1</v>
      </c>
      <c r="E29" s="17">
        <v>2</v>
      </c>
      <c r="F29" s="144">
        <v>6341</v>
      </c>
    </row>
    <row r="30" spans="1:6" x14ac:dyDescent="0.15">
      <c r="A30" s="142">
        <v>300</v>
      </c>
      <c r="B30" s="17" t="s">
        <v>109</v>
      </c>
      <c r="C30" s="143" t="s">
        <v>80</v>
      </c>
      <c r="D30" s="17">
        <v>1</v>
      </c>
      <c r="E30" s="17">
        <v>2</v>
      </c>
      <c r="F30" s="144">
        <v>74061</v>
      </c>
    </row>
    <row r="31" spans="1:6" x14ac:dyDescent="0.15">
      <c r="A31" s="142">
        <v>300</v>
      </c>
      <c r="B31" s="17" t="s">
        <v>109</v>
      </c>
      <c r="C31" s="143" t="s">
        <v>81</v>
      </c>
      <c r="D31" s="17">
        <v>1</v>
      </c>
      <c r="E31" s="17">
        <v>2</v>
      </c>
      <c r="F31" s="144">
        <v>4079</v>
      </c>
    </row>
    <row r="32" spans="1:6" x14ac:dyDescent="0.15">
      <c r="A32" s="142">
        <v>105</v>
      </c>
      <c r="B32" s="17" t="s">
        <v>114</v>
      </c>
      <c r="C32" s="143" t="s">
        <v>82</v>
      </c>
      <c r="D32" s="17">
        <v>1</v>
      </c>
      <c r="E32" s="17">
        <v>2</v>
      </c>
      <c r="F32" s="144">
        <v>10346</v>
      </c>
    </row>
    <row r="33" spans="1:6" x14ac:dyDescent="0.15">
      <c r="A33" s="142">
        <v>105</v>
      </c>
      <c r="B33" s="17" t="s">
        <v>114</v>
      </c>
      <c r="C33" s="143" t="s">
        <v>82</v>
      </c>
      <c r="D33" s="17">
        <v>1</v>
      </c>
      <c r="E33" s="17">
        <v>2</v>
      </c>
      <c r="F33" s="144">
        <v>56664</v>
      </c>
    </row>
    <row r="34" spans="1:6" x14ac:dyDescent="0.15">
      <c r="A34" s="142">
        <v>300</v>
      </c>
      <c r="B34" s="17" t="s">
        <v>109</v>
      </c>
      <c r="C34" s="143" t="s">
        <v>83</v>
      </c>
      <c r="D34" s="17">
        <v>2</v>
      </c>
      <c r="E34" s="17">
        <v>1</v>
      </c>
      <c r="F34" s="144">
        <v>20000</v>
      </c>
    </row>
    <row r="35" spans="1:6" x14ac:dyDescent="0.15">
      <c r="A35" s="142">
        <v>300</v>
      </c>
      <c r="B35" s="17" t="s">
        <v>109</v>
      </c>
      <c r="C35" s="143" t="s">
        <v>84</v>
      </c>
      <c r="D35" s="17">
        <v>2</v>
      </c>
      <c r="E35" s="17">
        <v>1</v>
      </c>
      <c r="F35" s="144">
        <v>10000</v>
      </c>
    </row>
    <row r="36" spans="1:6" x14ac:dyDescent="0.15">
      <c r="A36" s="142">
        <v>102</v>
      </c>
      <c r="B36" s="17" t="s">
        <v>113</v>
      </c>
      <c r="C36" s="143" t="s">
        <v>77</v>
      </c>
      <c r="D36" s="17">
        <v>1</v>
      </c>
      <c r="E36" s="17">
        <v>2</v>
      </c>
      <c r="F36" s="144">
        <v>1494</v>
      </c>
    </row>
    <row r="37" spans="1:6" s="148" customFormat="1" x14ac:dyDescent="0.15">
      <c r="A37" s="145">
        <v>300</v>
      </c>
      <c r="B37" s="17" t="s">
        <v>109</v>
      </c>
      <c r="C37" s="146" t="s">
        <v>85</v>
      </c>
      <c r="D37" s="19">
        <v>1</v>
      </c>
      <c r="E37" s="19">
        <v>1</v>
      </c>
      <c r="F37" s="147">
        <v>20000</v>
      </c>
    </row>
    <row r="38" spans="1:6" x14ac:dyDescent="0.15">
      <c r="A38" s="142">
        <v>105</v>
      </c>
      <c r="B38" s="17" t="s">
        <v>114</v>
      </c>
      <c r="C38" s="143" t="s">
        <v>86</v>
      </c>
      <c r="D38" s="17">
        <v>2</v>
      </c>
      <c r="E38" s="17">
        <v>1</v>
      </c>
      <c r="F38" s="144">
        <v>20000</v>
      </c>
    </row>
    <row r="39" spans="1:6" x14ac:dyDescent="0.15">
      <c r="A39" s="142">
        <v>300</v>
      </c>
      <c r="B39" s="17" t="s">
        <v>109</v>
      </c>
      <c r="C39" s="143" t="s">
        <v>87</v>
      </c>
      <c r="D39" s="17">
        <v>2</v>
      </c>
      <c r="E39" s="17">
        <v>1</v>
      </c>
      <c r="F39" s="144">
        <v>20000</v>
      </c>
    </row>
    <row r="40" spans="1:6" x14ac:dyDescent="0.15">
      <c r="A40" s="142">
        <v>300</v>
      </c>
      <c r="B40" s="17" t="s">
        <v>109</v>
      </c>
      <c r="C40" s="143" t="s">
        <v>88</v>
      </c>
      <c r="D40" s="17">
        <v>2</v>
      </c>
      <c r="E40" s="17">
        <v>1</v>
      </c>
      <c r="F40" s="144">
        <v>30000</v>
      </c>
    </row>
    <row r="41" spans="1:6" x14ac:dyDescent="0.15">
      <c r="A41" s="142">
        <v>300</v>
      </c>
      <c r="B41" s="17" t="s">
        <v>109</v>
      </c>
      <c r="C41" s="143" t="s">
        <v>89</v>
      </c>
      <c r="D41" s="17">
        <v>2</v>
      </c>
      <c r="E41" s="17">
        <v>1</v>
      </c>
      <c r="F41" s="144">
        <v>30000</v>
      </c>
    </row>
    <row r="42" spans="1:6" x14ac:dyDescent="0.15">
      <c r="A42" s="142">
        <v>200</v>
      </c>
      <c r="B42" s="17" t="s">
        <v>111</v>
      </c>
      <c r="C42" s="143" t="s">
        <v>90</v>
      </c>
      <c r="D42" s="17">
        <v>2</v>
      </c>
      <c r="E42" s="17">
        <v>1</v>
      </c>
      <c r="F42" s="144">
        <v>30000</v>
      </c>
    </row>
    <row r="43" spans="1:6" x14ac:dyDescent="0.15">
      <c r="A43" s="142">
        <v>104</v>
      </c>
      <c r="B43" s="156" t="s">
        <v>115</v>
      </c>
      <c r="C43" s="143" t="s">
        <v>91</v>
      </c>
      <c r="D43" s="17">
        <v>2</v>
      </c>
      <c r="E43" s="17">
        <v>1</v>
      </c>
      <c r="F43" s="144">
        <v>30000</v>
      </c>
    </row>
    <row r="44" spans="1:6" x14ac:dyDescent="0.15">
      <c r="A44" s="142">
        <v>101</v>
      </c>
      <c r="B44" s="17" t="s">
        <v>116</v>
      </c>
      <c r="C44" s="143" t="s">
        <v>92</v>
      </c>
      <c r="D44" s="17">
        <v>2</v>
      </c>
      <c r="E44" s="17">
        <v>1</v>
      </c>
      <c r="F44" s="144">
        <v>30000</v>
      </c>
    </row>
    <row r="45" spans="1:6" x14ac:dyDescent="0.15">
      <c r="A45" s="142">
        <v>105</v>
      </c>
      <c r="B45" s="17" t="s">
        <v>114</v>
      </c>
      <c r="C45" s="143" t="s">
        <v>93</v>
      </c>
      <c r="D45" s="17">
        <v>2</v>
      </c>
      <c r="E45" s="17">
        <v>1</v>
      </c>
      <c r="F45" s="144">
        <v>40000</v>
      </c>
    </row>
    <row r="46" spans="1:6" x14ac:dyDescent="0.15">
      <c r="A46" s="142">
        <v>103</v>
      </c>
      <c r="B46" s="17" t="s">
        <v>112</v>
      </c>
      <c r="C46" s="143" t="s">
        <v>94</v>
      </c>
      <c r="D46" s="17">
        <v>2</v>
      </c>
      <c r="E46" s="17">
        <v>1</v>
      </c>
      <c r="F46" s="144">
        <v>30000</v>
      </c>
    </row>
    <row r="47" spans="1:6" x14ac:dyDescent="0.15">
      <c r="A47" s="142">
        <v>300</v>
      </c>
      <c r="B47" s="17" t="s">
        <v>109</v>
      </c>
      <c r="C47" s="143" t="s">
        <v>95</v>
      </c>
      <c r="D47" s="17">
        <v>2</v>
      </c>
      <c r="E47" s="17">
        <v>1</v>
      </c>
      <c r="F47" s="144">
        <v>30000</v>
      </c>
    </row>
    <row r="48" spans="1:6" x14ac:dyDescent="0.15">
      <c r="A48" s="142">
        <v>102</v>
      </c>
      <c r="B48" s="17" t="s">
        <v>113</v>
      </c>
      <c r="C48" s="143" t="s">
        <v>96</v>
      </c>
      <c r="D48" s="17">
        <v>2</v>
      </c>
      <c r="E48" s="17">
        <v>1</v>
      </c>
      <c r="F48" s="144">
        <v>30000</v>
      </c>
    </row>
    <row r="49" spans="1:6" x14ac:dyDescent="0.15">
      <c r="A49" s="142">
        <v>200</v>
      </c>
      <c r="B49" s="17" t="s">
        <v>111</v>
      </c>
      <c r="C49" s="143" t="s">
        <v>97</v>
      </c>
      <c r="D49" s="17">
        <v>2</v>
      </c>
      <c r="E49" s="17">
        <v>1</v>
      </c>
      <c r="F49" s="144">
        <v>30000</v>
      </c>
    </row>
    <row r="50" spans="1:6" x14ac:dyDescent="0.15">
      <c r="A50" s="142">
        <v>103</v>
      </c>
      <c r="B50" s="17" t="s">
        <v>112</v>
      </c>
      <c r="C50" s="143" t="s">
        <v>98</v>
      </c>
      <c r="D50" s="17">
        <v>2</v>
      </c>
      <c r="E50" s="17">
        <v>1</v>
      </c>
      <c r="F50" s="144">
        <v>30000</v>
      </c>
    </row>
    <row r="51" spans="1:6" x14ac:dyDescent="0.15">
      <c r="A51" s="142">
        <v>101</v>
      </c>
      <c r="B51" s="17" t="s">
        <v>116</v>
      </c>
      <c r="C51" s="143" t="s">
        <v>99</v>
      </c>
      <c r="D51" s="17">
        <v>2</v>
      </c>
      <c r="E51" s="17">
        <v>1</v>
      </c>
      <c r="F51" s="144">
        <v>30000</v>
      </c>
    </row>
    <row r="52" spans="1:6" x14ac:dyDescent="0.15">
      <c r="A52" s="142">
        <v>300</v>
      </c>
      <c r="B52" s="17" t="s">
        <v>109</v>
      </c>
      <c r="C52" s="143" t="s">
        <v>100</v>
      </c>
      <c r="D52" s="17">
        <v>2</v>
      </c>
      <c r="E52" s="17">
        <v>1</v>
      </c>
      <c r="F52" s="144">
        <v>30000</v>
      </c>
    </row>
    <row r="53" spans="1:6" x14ac:dyDescent="0.15">
      <c r="A53" s="142">
        <v>104</v>
      </c>
      <c r="B53" s="156" t="s">
        <v>115</v>
      </c>
      <c r="C53" s="143" t="s">
        <v>101</v>
      </c>
      <c r="D53" s="17">
        <v>2</v>
      </c>
      <c r="E53" s="17">
        <v>1</v>
      </c>
      <c r="F53" s="144">
        <v>30000</v>
      </c>
    </row>
    <row r="54" spans="1:6" x14ac:dyDescent="0.15">
      <c r="A54" s="142">
        <v>300</v>
      </c>
      <c r="B54" s="17" t="s">
        <v>109</v>
      </c>
      <c r="C54" s="143" t="s">
        <v>102</v>
      </c>
      <c r="D54" s="17">
        <v>2</v>
      </c>
      <c r="E54" s="17">
        <v>1</v>
      </c>
      <c r="F54" s="144">
        <v>30000</v>
      </c>
    </row>
    <row r="55" spans="1:6" x14ac:dyDescent="0.15">
      <c r="A55" s="142">
        <v>300</v>
      </c>
      <c r="B55" s="17" t="s">
        <v>109</v>
      </c>
      <c r="C55" s="143" t="s">
        <v>103</v>
      </c>
      <c r="D55" s="17">
        <v>2</v>
      </c>
      <c r="E55" s="17">
        <v>1</v>
      </c>
      <c r="F55" s="144">
        <v>30000</v>
      </c>
    </row>
    <row r="56" spans="1:6" x14ac:dyDescent="0.15">
      <c r="A56" s="142">
        <v>104</v>
      </c>
      <c r="B56" s="156" t="s">
        <v>115</v>
      </c>
      <c r="C56" s="143" t="s">
        <v>104</v>
      </c>
      <c r="D56" s="17">
        <v>2</v>
      </c>
      <c r="E56" s="17">
        <v>1</v>
      </c>
      <c r="F56" s="144">
        <v>30000</v>
      </c>
    </row>
    <row r="57" spans="1:6" x14ac:dyDescent="0.15">
      <c r="A57" s="142">
        <v>200</v>
      </c>
      <c r="B57" s="17" t="s">
        <v>111</v>
      </c>
      <c r="C57" s="143" t="s">
        <v>105</v>
      </c>
      <c r="D57" s="17">
        <v>2</v>
      </c>
      <c r="E57" s="17">
        <v>1</v>
      </c>
      <c r="F57" s="144">
        <v>50000</v>
      </c>
    </row>
    <row r="58" spans="1:6" x14ac:dyDescent="0.15">
      <c r="A58" s="142">
        <v>300</v>
      </c>
      <c r="B58" s="17" t="s">
        <v>109</v>
      </c>
      <c r="C58" s="143" t="s">
        <v>106</v>
      </c>
      <c r="D58" s="17">
        <v>1</v>
      </c>
      <c r="E58" s="17">
        <v>1</v>
      </c>
      <c r="F58" s="144">
        <v>7450</v>
      </c>
    </row>
    <row r="59" spans="1:6" x14ac:dyDescent="0.15">
      <c r="A59" s="142">
        <v>103</v>
      </c>
      <c r="B59" s="17" t="s">
        <v>112</v>
      </c>
      <c r="C59" s="143" t="s">
        <v>82</v>
      </c>
      <c r="D59" s="17">
        <v>1</v>
      </c>
      <c r="E59" s="17">
        <v>2</v>
      </c>
      <c r="F59" s="144">
        <v>66991</v>
      </c>
    </row>
    <row r="60" spans="1:6" x14ac:dyDescent="0.15">
      <c r="A60" s="142">
        <v>300</v>
      </c>
      <c r="B60" s="17" t="s">
        <v>109</v>
      </c>
      <c r="C60" s="143" t="s">
        <v>80</v>
      </c>
      <c r="D60" s="17">
        <v>1</v>
      </c>
      <c r="E60" s="17">
        <v>2</v>
      </c>
      <c r="F60" s="144">
        <v>79294</v>
      </c>
    </row>
    <row r="61" spans="1:6" x14ac:dyDescent="0.15">
      <c r="A61" s="142">
        <v>300</v>
      </c>
      <c r="B61" s="17" t="s">
        <v>109</v>
      </c>
      <c r="C61" s="143" t="s">
        <v>78</v>
      </c>
      <c r="D61" s="17">
        <v>1</v>
      </c>
      <c r="E61" s="17">
        <v>2</v>
      </c>
      <c r="F61" s="144">
        <v>6052</v>
      </c>
    </row>
    <row r="62" spans="1:6" x14ac:dyDescent="0.15">
      <c r="A62" s="142">
        <v>300</v>
      </c>
      <c r="B62" s="17" t="s">
        <v>109</v>
      </c>
      <c r="C62" s="143" t="s">
        <v>79</v>
      </c>
      <c r="D62" s="17">
        <v>1</v>
      </c>
      <c r="E62" s="17">
        <v>2</v>
      </c>
      <c r="F62" s="144">
        <v>6874</v>
      </c>
    </row>
    <row r="63" spans="1:6" x14ac:dyDescent="0.15">
      <c r="A63" s="142">
        <v>300</v>
      </c>
      <c r="B63" s="17" t="s">
        <v>109</v>
      </c>
      <c r="C63" s="143" t="s">
        <v>107</v>
      </c>
      <c r="D63" s="17">
        <v>1</v>
      </c>
      <c r="E63" s="17">
        <v>2</v>
      </c>
      <c r="F63" s="144">
        <v>2452</v>
      </c>
    </row>
    <row r="64" spans="1:6" x14ac:dyDescent="0.15">
      <c r="A64" s="142">
        <v>102</v>
      </c>
      <c r="B64" s="17" t="s">
        <v>113</v>
      </c>
      <c r="C64" s="143" t="s">
        <v>77</v>
      </c>
      <c r="D64" s="17">
        <v>1</v>
      </c>
      <c r="E64" s="17">
        <v>2</v>
      </c>
      <c r="F64" s="144">
        <v>1427</v>
      </c>
    </row>
    <row r="65" spans="1:6" s="148" customFormat="1" x14ac:dyDescent="0.15">
      <c r="A65" s="149">
        <v>105</v>
      </c>
      <c r="B65" s="137" t="s">
        <v>114</v>
      </c>
      <c r="C65" s="150" t="s">
        <v>27</v>
      </c>
      <c r="D65" s="137">
        <v>1</v>
      </c>
      <c r="E65" s="137">
        <v>2</v>
      </c>
      <c r="F65" s="151"/>
    </row>
    <row r="66" spans="1:6" s="148" customFormat="1" x14ac:dyDescent="0.15">
      <c r="A66" s="149">
        <v>103</v>
      </c>
      <c r="B66" s="137" t="s">
        <v>112</v>
      </c>
      <c r="C66" s="150" t="s">
        <v>82</v>
      </c>
      <c r="D66" s="137">
        <v>1</v>
      </c>
      <c r="E66" s="137">
        <v>2</v>
      </c>
      <c r="F66" s="151"/>
    </row>
    <row r="67" spans="1:6" s="148" customFormat="1" x14ac:dyDescent="0.15">
      <c r="A67" s="149">
        <v>103</v>
      </c>
      <c r="B67" s="137" t="s">
        <v>112</v>
      </c>
      <c r="C67" s="150" t="s">
        <v>81</v>
      </c>
      <c r="D67" s="137">
        <v>1</v>
      </c>
      <c r="E67" s="137">
        <v>2</v>
      </c>
      <c r="F67" s="151"/>
    </row>
    <row r="68" spans="1:6" s="148" customFormat="1" x14ac:dyDescent="0.15">
      <c r="A68" s="149">
        <v>300</v>
      </c>
      <c r="B68" s="137" t="s">
        <v>109</v>
      </c>
      <c r="C68" s="150" t="s">
        <v>78</v>
      </c>
      <c r="D68" s="137">
        <v>1</v>
      </c>
      <c r="E68" s="137">
        <v>2</v>
      </c>
      <c r="F68" s="151"/>
    </row>
    <row r="69" spans="1:6" x14ac:dyDescent="0.15">
      <c r="A69" s="142">
        <v>102</v>
      </c>
      <c r="B69" s="17" t="s">
        <v>113</v>
      </c>
      <c r="C69" s="143" t="s">
        <v>77</v>
      </c>
      <c r="D69" s="17">
        <v>1</v>
      </c>
      <c r="E69" s="17">
        <v>2</v>
      </c>
      <c r="F69" s="144">
        <v>3510</v>
      </c>
    </row>
    <row r="70" spans="1:6" x14ac:dyDescent="0.15">
      <c r="A70" s="142">
        <v>104</v>
      </c>
      <c r="B70" s="156" t="s">
        <v>115</v>
      </c>
      <c r="C70" s="143" t="s">
        <v>108</v>
      </c>
      <c r="D70" s="17">
        <v>1</v>
      </c>
      <c r="E70" s="17">
        <v>2</v>
      </c>
      <c r="F70" s="144">
        <v>26798</v>
      </c>
    </row>
    <row r="71" spans="1:6" x14ac:dyDescent="0.15">
      <c r="A71" s="142">
        <v>300</v>
      </c>
      <c r="B71" s="156" t="s">
        <v>109</v>
      </c>
      <c r="C71" s="143" t="s">
        <v>137</v>
      </c>
      <c r="D71" s="17" t="s">
        <v>139</v>
      </c>
      <c r="E71" s="17">
        <v>1</v>
      </c>
      <c r="F71" s="144">
        <v>22623</v>
      </c>
    </row>
    <row r="72" spans="1:6" x14ac:dyDescent="0.15">
      <c r="A72" s="142">
        <v>300</v>
      </c>
      <c r="B72" s="156" t="s">
        <v>109</v>
      </c>
      <c r="C72" s="143" t="s">
        <v>138</v>
      </c>
      <c r="D72" s="17">
        <v>1</v>
      </c>
      <c r="E72" s="17">
        <v>1</v>
      </c>
      <c r="F72" s="144">
        <v>5000</v>
      </c>
    </row>
    <row r="75" spans="1:6" x14ac:dyDescent="0.15">
      <c r="C75" s="122" t="s">
        <v>28</v>
      </c>
      <c r="D75" s="122" t="s">
        <v>29</v>
      </c>
      <c r="E75" s="122" t="s">
        <v>38</v>
      </c>
    </row>
    <row r="76" spans="1:6" x14ac:dyDescent="0.15">
      <c r="C76" s="143" t="s">
        <v>30</v>
      </c>
      <c r="D76" s="143">
        <v>101</v>
      </c>
      <c r="E76" s="153">
        <f t="shared" ref="E76:E84" si="0">SUMIF($A$3:$A$72,D76,$F$3:$F$72)</f>
        <v>60000</v>
      </c>
    </row>
    <row r="77" spans="1:6" x14ac:dyDescent="0.15">
      <c r="C77" s="143" t="s">
        <v>31</v>
      </c>
      <c r="D77" s="143">
        <v>102</v>
      </c>
      <c r="E77" s="153">
        <f t="shared" si="0"/>
        <v>39398</v>
      </c>
    </row>
    <row r="78" spans="1:6" x14ac:dyDescent="0.15">
      <c r="C78" s="143" t="s">
        <v>32</v>
      </c>
      <c r="D78" s="143">
        <v>103</v>
      </c>
      <c r="E78" s="153">
        <f t="shared" si="0"/>
        <v>184961</v>
      </c>
    </row>
    <row r="79" spans="1:6" x14ac:dyDescent="0.15">
      <c r="C79" s="143" t="s">
        <v>33</v>
      </c>
      <c r="D79" s="143">
        <v>104</v>
      </c>
      <c r="E79" s="153">
        <f t="shared" si="0"/>
        <v>116798</v>
      </c>
    </row>
    <row r="80" spans="1:6" x14ac:dyDescent="0.15">
      <c r="C80" s="143" t="s">
        <v>34</v>
      </c>
      <c r="D80" s="143">
        <v>105</v>
      </c>
      <c r="E80" s="153">
        <f t="shared" si="0"/>
        <v>132920</v>
      </c>
    </row>
    <row r="81" spans="3:6" x14ac:dyDescent="0.15">
      <c r="C81" s="143" t="s">
        <v>35</v>
      </c>
      <c r="D81" s="143">
        <v>106</v>
      </c>
      <c r="E81" s="153">
        <f t="shared" si="0"/>
        <v>0</v>
      </c>
    </row>
    <row r="82" spans="3:6" x14ac:dyDescent="0.15">
      <c r="C82" s="143" t="s">
        <v>36</v>
      </c>
      <c r="D82" s="143">
        <v>200</v>
      </c>
      <c r="E82" s="153">
        <f t="shared" si="0"/>
        <v>160000</v>
      </c>
    </row>
    <row r="83" spans="3:6" x14ac:dyDescent="0.15">
      <c r="C83" s="143" t="s">
        <v>5</v>
      </c>
      <c r="D83" s="143">
        <v>300</v>
      </c>
      <c r="E83" s="153">
        <f t="shared" si="0"/>
        <v>1969832</v>
      </c>
      <c r="F83" s="154"/>
    </row>
    <row r="84" spans="3:6" x14ac:dyDescent="0.15">
      <c r="C84" s="143" t="s">
        <v>37</v>
      </c>
      <c r="D84" s="143">
        <v>400</v>
      </c>
      <c r="E84" s="153">
        <f t="shared" si="0"/>
        <v>0</v>
      </c>
    </row>
    <row r="85" spans="3:6" x14ac:dyDescent="0.15">
      <c r="E85" s="155">
        <f>SUM(E76:E84)</f>
        <v>2663909</v>
      </c>
    </row>
  </sheetData>
  <autoFilter ref="A1:F72"/>
  <mergeCells count="4">
    <mergeCell ref="C1:C2"/>
    <mergeCell ref="F1:F2"/>
    <mergeCell ref="A1:A2"/>
    <mergeCell ref="B1:B2"/>
  </mergeCells>
  <phoneticPr fontId="2"/>
  <pageMargins left="0.4" right="0.75" top="1" bottom="1" header="0.51200000000000001" footer="0.51200000000000001"/>
  <pageSetup paperSize="8" scale="11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27-基本（調整案1）</vt:lpstr>
      <vt:lpstr>27分寄附の状況</vt:lpstr>
      <vt:lpstr>'27-基本（調整案1）'!Print_Area</vt:lpstr>
    </vt:vector>
  </TitlesOfParts>
  <Company>熊本市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熊本市職員</cp:lastModifiedBy>
  <cp:lastPrinted>2014-11-07T10:47:06Z</cp:lastPrinted>
  <dcterms:created xsi:type="dcterms:W3CDTF">2013-10-25T05:00:07Z</dcterms:created>
  <dcterms:modified xsi:type="dcterms:W3CDTF">2014-11-11T02:31:51Z</dcterms:modified>
</cp:coreProperties>
</file>